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23"/>
  <workbookPr codeName="ThisWorkbook"/>
  <mc:AlternateContent xmlns:mc="http://schemas.openxmlformats.org/markup-compatibility/2006">
    <mc:Choice Requires="x15">
      <x15ac:absPath xmlns:x15ac="http://schemas.microsoft.com/office/spreadsheetml/2010/11/ac" url="https://cnhsb.sharepoint.com/sites/Accounting/Shared Documents/General/Forms/"/>
    </mc:Choice>
  </mc:AlternateContent>
  <xr:revisionPtr revIDLastSave="758" documentId="8_{71C2A337-BAEC-43E3-9549-E97BDC40978F}" xr6:coauthVersionLast="47" xr6:coauthVersionMax="47" xr10:uidLastSave="{05C39553-6262-41E9-A242-04C682F847A4}"/>
  <workbookProtection workbookAlgorithmName="SHA-512" workbookHashValue="Ix/OMjELU7shVC2PAVrdPIbjalk4LzCSpC8S1zFgeNPM3yFgzgEOuoppmM/aIyC8iHBg4PWTFgaLhYOS8tyoQw==" workbookSaltValue="wKh53TX0MqC6GfQI/Hd3sA==" workbookSpinCount="100000" lockStructure="1"/>
  <bookViews>
    <workbookView xWindow="36120" yWindow="0" windowWidth="21600" windowHeight="11295" tabRatio="886" firstSheet="19" activeTab="19" xr2:uid="{00000000-000D-0000-FFFF-FFFF00000000}"/>
  </bookViews>
  <sheets>
    <sheet name="Instructions" sheetId="49" r:id="rId1"/>
    <sheet name=" CNHC Use Only" sheetId="39" state="hidden" r:id="rId2"/>
    <sheet name="Agencies C13" sheetId="38" state="hidden" r:id="rId3"/>
    <sheet name="Budget Overview" sheetId="37" r:id="rId4"/>
    <sheet name="Program Annual Budget" sheetId="26" r:id="rId5"/>
    <sheet name="Budget Projection" sheetId="56" r:id="rId6"/>
    <sheet name="Carry Forward Funding" sheetId="59" r:id="rId7"/>
    <sheet name="CF Modified Total Direct Costs" sheetId="62" r:id="rId8"/>
    <sheet name="Other Funding Sources" sheetId="50" r:id="rId9"/>
    <sheet name="1. Salaries" sheetId="40" r:id="rId10"/>
    <sheet name="2. Benefits" sheetId="43" r:id="rId11"/>
    <sheet name="3. Recruitment" sheetId="44" r:id="rId12"/>
    <sheet name="4. Office Supplies" sheetId="45" r:id="rId13"/>
    <sheet name="5. Communications" sheetId="46" r:id="rId14"/>
    <sheet name="6. Travel" sheetId="47" r:id="rId15"/>
    <sheet name="7. Equipment" sheetId="51" r:id="rId16"/>
    <sheet name="8. Occupancy" sheetId="52" r:id="rId17"/>
    <sheet name="9. Professional" sheetId="53" r:id="rId18"/>
    <sheet name="10. Dues-Licenses-Advertising" sheetId="60" r:id="rId19"/>
    <sheet name="11. Indirect" sheetId="54" r:id="rId20"/>
    <sheet name="Modified Total Direct Costs" sheetId="61" r:id="rId21"/>
    <sheet name="Budget Questions-Responses" sheetId="58" r:id="rId22"/>
    <sheet name="Approval Sheet" sheetId="57" r:id="rId23"/>
  </sheets>
  <externalReferences>
    <externalReference r:id="rId24"/>
    <externalReference r:id="rId25"/>
  </externalReferences>
  <definedNames>
    <definedName name="_EDU2" localSheetId="18">'[1]Scooter - 1st DA brief'!#REF!,'[1]Scooter - 1st DA brief'!#REF!,'[1]Scooter - 1st DA brief'!#REF!,'[1]Scooter - 1st DA brief'!#REF!,'[1]Scooter - 1st DA brief'!#REF!,'[1]Scooter - 1st DA brief'!#REF!</definedName>
    <definedName name="_EDU2" localSheetId="6">'[1]Scooter - 1st DA brief'!#REF!,'[1]Scooter - 1st DA brief'!#REF!,'[1]Scooter - 1st DA brief'!#REF!,'[1]Scooter - 1st DA brief'!#REF!,'[1]Scooter - 1st DA brief'!#REF!,'[1]Scooter - 1st DA brief'!#REF!</definedName>
    <definedName name="_EDU2" localSheetId="7">'[1]Scooter - 1st DA brief'!#REF!,'[1]Scooter - 1st DA brief'!#REF!,'[1]Scooter - 1st DA brief'!#REF!,'[1]Scooter - 1st DA brief'!#REF!,'[1]Scooter - 1st DA brief'!#REF!,'[1]Scooter - 1st DA brief'!#REF!</definedName>
    <definedName name="_EDU2" localSheetId="20">'[1]Scooter - 1st DA brief'!#REF!,'[1]Scooter - 1st DA brief'!#REF!,'[1]Scooter - 1st DA brief'!#REF!,'[1]Scooter - 1st DA brief'!#REF!,'[1]Scooter - 1st DA brief'!#REF!,'[1]Scooter - 1st DA brief'!#REF!</definedName>
    <definedName name="_EDU2">'[1]Scooter - 1st DA brief'!#REF!,'[1]Scooter - 1st DA brief'!#REF!,'[1]Scooter - 1st DA brief'!#REF!,'[1]Scooter - 1st DA brief'!#REF!,'[1]Scooter - 1st DA brief'!#REF!,'[1]Scooter - 1st DA brief'!#REF!</definedName>
    <definedName name="_ENV2" localSheetId="18">'[1]Scooter - 1st DA brief'!#REF!,'[1]Scooter - 1st DA brief'!#REF!,'[1]Scooter - 1st DA brief'!#REF!,'[1]Scooter - 1st DA brief'!#REF!</definedName>
    <definedName name="_ENV2" localSheetId="6">'[1]Scooter - 1st DA brief'!#REF!,'[1]Scooter - 1st DA brief'!#REF!,'[1]Scooter - 1st DA brief'!#REF!,'[1]Scooter - 1st DA brief'!#REF!</definedName>
    <definedName name="_ENV2" localSheetId="7">'[1]Scooter - 1st DA brief'!#REF!,'[1]Scooter - 1st DA brief'!#REF!,'[1]Scooter - 1st DA brief'!#REF!,'[1]Scooter - 1st DA brief'!#REF!</definedName>
    <definedName name="_ENV2" localSheetId="20">'[1]Scooter - 1st DA brief'!#REF!,'[1]Scooter - 1st DA brief'!#REF!,'[1]Scooter - 1st DA brief'!#REF!,'[1]Scooter - 1st DA brief'!#REF!</definedName>
    <definedName name="_ENV2">'[1]Scooter - 1st DA brief'!#REF!,'[1]Scooter - 1st DA brief'!#REF!,'[1]Scooter - 1st DA brief'!#REF!,'[1]Scooter - 1st DA brief'!#REF!</definedName>
    <definedName name="_GGU2" localSheetId="18">'[1]Scooter - 1st DA brief'!#REF!,'[1]Scooter - 1st DA brief'!#REF!,'[1]Scooter - 1st DA brief'!#REF!,'[1]Scooter - 1st DA brief'!#REF!</definedName>
    <definedName name="_GGU2" localSheetId="6">'[1]Scooter - 1st DA brief'!#REF!,'[1]Scooter - 1st DA brief'!#REF!,'[1]Scooter - 1st DA brief'!#REF!,'[1]Scooter - 1st DA brief'!#REF!</definedName>
    <definedName name="_GGU2" localSheetId="7">'[1]Scooter - 1st DA brief'!#REF!,'[1]Scooter - 1st DA brief'!#REF!,'[1]Scooter - 1st DA brief'!#REF!,'[1]Scooter - 1st DA brief'!#REF!</definedName>
    <definedName name="_GGU2" localSheetId="20">'[1]Scooter - 1st DA brief'!#REF!,'[1]Scooter - 1st DA brief'!#REF!,'[1]Scooter - 1st DA brief'!#REF!,'[1]Scooter - 1st DA brief'!#REF!</definedName>
    <definedName name="_GGU2">'[1]Scooter - 1st DA brief'!#REF!,'[1]Scooter - 1st DA brief'!#REF!,'[1]Scooter - 1st DA brief'!#REF!,'[1]Scooter - 1st DA brief'!#REF!</definedName>
    <definedName name="_HHS2" localSheetId="18">'[1]Scooter - 1st DA brief'!#REF!,'[1]Scooter - 1st DA brief'!#REF!,'[1]Scooter - 1st DA brief'!#REF!,'[1]Scooter - 1st DA brief'!#REF!</definedName>
    <definedName name="_HHS2" localSheetId="6">'[1]Scooter - 1st DA brief'!#REF!,'[1]Scooter - 1st DA brief'!#REF!,'[1]Scooter - 1st DA brief'!#REF!,'[1]Scooter - 1st DA brief'!#REF!</definedName>
    <definedName name="_HHS2">'[1]Scooter - 1st DA brief'!#REF!,'[1]Scooter - 1st DA brief'!#REF!,'[1]Scooter - 1st DA brief'!#REF!,'[1]Scooter - 1st DA brief'!#REF!</definedName>
    <definedName name="_PSU2" localSheetId="18">'[1]Scooter - 1st DA brief'!#REF!,'[1]Scooter - 1st DA brief'!#REF!,'[1]Scooter - 1st DA brief'!#REF!</definedName>
    <definedName name="_PSU2" localSheetId="6">'[1]Scooter - 1st DA brief'!#REF!,'[1]Scooter - 1st DA brief'!#REF!,'[1]Scooter - 1st DA brief'!#REF!</definedName>
    <definedName name="_PSU2">'[1]Scooter - 1st DA brief'!#REF!,'[1]Scooter - 1st DA brief'!#REF!,'[1]Scooter - 1st DA brief'!#REF!</definedName>
    <definedName name="ALL" localSheetId="18">#REF!</definedName>
    <definedName name="ALL" localSheetId="6">#REF!</definedName>
    <definedName name="ALL" localSheetId="7">#REF!</definedName>
    <definedName name="ALL" localSheetId="20">#REF!</definedName>
    <definedName name="ALL">#REF!</definedName>
    <definedName name="anscount" hidden="1">4</definedName>
    <definedName name="BMP" localSheetId="18">#REF!</definedName>
    <definedName name="BMP" localSheetId="6">#REF!</definedName>
    <definedName name="BMP" localSheetId="7">#REF!</definedName>
    <definedName name="BMP" localSheetId="20">#REF!</definedName>
    <definedName name="BMP">#REF!</definedName>
    <definedName name="_xlnm.Database" localSheetId="18">#REF!</definedName>
    <definedName name="_xlnm.Database" localSheetId="6">#REF!</definedName>
    <definedName name="_xlnm.Database">#REF!</definedName>
    <definedName name="EDU" localSheetId="18">#REF!</definedName>
    <definedName name="EDU" localSheetId="6">#REF!</definedName>
    <definedName name="EDU">#REF!</definedName>
    <definedName name="ENV" localSheetId="18">#REF!</definedName>
    <definedName name="ENV" localSheetId="6">#REF!</definedName>
    <definedName name="ENV">#REF!</definedName>
    <definedName name="GGU" localSheetId="18">#REF!</definedName>
    <definedName name="GGU" localSheetId="6">#REF!</definedName>
    <definedName name="GGU">#REF!</definedName>
    <definedName name="HHS" localSheetId="18">#REF!</definedName>
    <definedName name="HHS" localSheetId="6">#REF!</definedName>
    <definedName name="HHS">#REF!</definedName>
    <definedName name="limcount" hidden="1">3</definedName>
    <definedName name="Low" localSheetId="18">#REF!</definedName>
    <definedName name="Low" localSheetId="6">#REF!</definedName>
    <definedName name="Low" localSheetId="7">#REF!</definedName>
    <definedName name="Low" localSheetId="20">#REF!</definedName>
    <definedName name="Low">#REF!</definedName>
    <definedName name="Low_Rate" localSheetId="18">#REF!</definedName>
    <definedName name="Low_Rate" localSheetId="6">#REF!</definedName>
    <definedName name="Low_Rate">#REF!</definedName>
    <definedName name="Medium" localSheetId="18">#REF!</definedName>
    <definedName name="Medium" localSheetId="6">#REF!</definedName>
    <definedName name="Medium">#REF!</definedName>
    <definedName name="Medium_Rate" localSheetId="18">#REF!</definedName>
    <definedName name="Medium_Rate" localSheetId="6">#REF!</definedName>
    <definedName name="Medium_Rate">#REF!</definedName>
    <definedName name="October_1992" localSheetId="18">#REF!</definedName>
    <definedName name="October_1992" localSheetId="6">#REF!</definedName>
    <definedName name="October_1992">#REF!</definedName>
    <definedName name="OldYear">[2]Inputs!$C$2</definedName>
    <definedName name="partners" localSheetId="18">#REF!</definedName>
    <definedName name="partners" localSheetId="6">#REF!</definedName>
    <definedName name="partners" localSheetId="7">#REF!</definedName>
    <definedName name="partners" localSheetId="20">#REF!</definedName>
    <definedName name="partners">#REF!</definedName>
    <definedName name="_xlnm.Print_Area" localSheetId="9">'1. Salaries'!$A$2:$F$63</definedName>
    <definedName name="_xlnm.Print_Area" localSheetId="18">'10. Dues-Licenses-Advertising'!$A$1:$E$31</definedName>
    <definedName name="_xlnm.Print_Area" localSheetId="19">'11. Indirect'!$A$1:$E$54</definedName>
    <definedName name="_xlnm.Print_Area" localSheetId="10">'2. Benefits'!$A$1:$D$26</definedName>
    <definedName name="_xlnm.Print_Area" localSheetId="11">'3. Recruitment'!$A$1:$E$32</definedName>
    <definedName name="_xlnm.Print_Area" localSheetId="12">'4. Office Supplies'!$A$1:$E$34</definedName>
    <definedName name="_xlnm.Print_Area" localSheetId="13">'5. Communications'!$A$1:$E$29</definedName>
    <definedName name="_xlnm.Print_Area" localSheetId="14">'6. Travel'!$A$1:$E$29</definedName>
    <definedName name="_xlnm.Print_Area" localSheetId="15">'7. Equipment'!$A$1:$E$30</definedName>
    <definedName name="_xlnm.Print_Area" localSheetId="16">'8. Occupancy'!$A$1:$E$29</definedName>
    <definedName name="_xlnm.Print_Area" localSheetId="17">'9. Professional'!$A$1:$E$33</definedName>
    <definedName name="_xlnm.Print_Area" localSheetId="3">'Budget Overview'!$A$1:$M$43</definedName>
    <definedName name="_xlnm.Print_Area" localSheetId="5">'Budget Projection'!$A$2:$R$50</definedName>
    <definedName name="_xlnm.Print_Area" localSheetId="6">'Carry Forward Funding'!$A$1:$G$58</definedName>
    <definedName name="_xlnm.Print_Area" localSheetId="0">Instructions!$A$1:$M$52</definedName>
    <definedName name="_xlnm.Print_Area" localSheetId="8">'Other Funding Sources'!$A$1:$G$55</definedName>
    <definedName name="_xlnm.Print_Area" localSheetId="4">'Program Annual Budget'!$A$1:$G$61</definedName>
    <definedName name="_xlnm.Print_Titles" localSheetId="2">'Agencies C13'!#REF!</definedName>
    <definedName name="_xlnm.Print_Titles" localSheetId="21">'Budget Questions-Responses'!$2:$7</definedName>
    <definedName name="PSU" localSheetId="18">#REF!</definedName>
    <definedName name="PSU" localSheetId="6">#REF!</definedName>
    <definedName name="PSU" localSheetId="7">#REF!</definedName>
    <definedName name="PSU" localSheetId="20">#REF!</definedName>
    <definedName name="PSU">#REF!</definedName>
    <definedName name="qryPOPULATION_BY_AGE_RACE_SEX_AND_COUNTY_1991_2000" localSheetId="18">#REF!</definedName>
    <definedName name="qryPOPULATION_BY_AGE_RACE_SEX_AND_COUNTY_1991_2000" localSheetId="6">#REF!</definedName>
    <definedName name="qryPOPULATION_BY_AGE_RACE_SEX_AND_COUNTY_1991_2000">#REF!</definedName>
    <definedName name="sencount" hidden="1">2</definedName>
    <definedName name="State" localSheetId="18">#REF!</definedName>
    <definedName name="State" localSheetId="6">#REF!</definedName>
    <definedName name="State" localSheetId="7">#REF!</definedName>
    <definedName name="State" localSheetId="20">#REF!</definedName>
    <definedName name="State">#REF!</definedName>
    <definedName name="State_Avg._Rate" localSheetId="18">#REF!</definedName>
    <definedName name="State_Avg._Rate" localSheetId="6">#REF!</definedName>
    <definedName name="State_Avg._Rate">#REF!</definedName>
    <definedName name="xxx" localSheetId="18">#REF!</definedName>
    <definedName name="xxx" localSheetId="6">#REF!</definedName>
    <definedName name="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61" l="1"/>
  <c r="B18" i="61"/>
  <c r="E12" i="38"/>
  <c r="E30" i="38"/>
  <c r="D3" i="49" l="1"/>
  <c r="E24" i="45" l="1"/>
  <c r="E23" i="45"/>
  <c r="E25" i="45" s="1"/>
  <c r="B14" i="61" s="1"/>
  <c r="E29" i="38"/>
  <c r="E26" i="26" l="1"/>
  <c r="E28" i="38"/>
  <c r="E23" i="38"/>
  <c r="E22" i="38"/>
  <c r="E20" i="38"/>
  <c r="E17" i="38"/>
  <c r="E7" i="38" l="1"/>
  <c r="E5" i="38"/>
  <c r="E6" i="38"/>
  <c r="M14" i="37" l="1"/>
  <c r="E14" i="38" l="1"/>
  <c r="E4" i="38"/>
  <c r="E11" i="38"/>
  <c r="C45" i="26" l="1"/>
  <c r="C44" i="26"/>
  <c r="C43" i="26"/>
  <c r="C42" i="26"/>
  <c r="C50" i="26"/>
  <c r="G37" i="50"/>
  <c r="G34" i="26" s="1"/>
  <c r="G29" i="50"/>
  <c r="G26" i="26" s="1"/>
  <c r="C2" i="62" l="1"/>
  <c r="D2" i="62"/>
  <c r="B2" i="62"/>
  <c r="D6" i="62"/>
  <c r="D8" i="62"/>
  <c r="D9" i="62"/>
  <c r="D10" i="62"/>
  <c r="D13" i="62"/>
  <c r="D16" i="62"/>
  <c r="D17" i="62"/>
  <c r="D18" i="62"/>
  <c r="D19" i="62"/>
  <c r="C6" i="62"/>
  <c r="C8" i="62"/>
  <c r="C9" i="62"/>
  <c r="C10" i="62"/>
  <c r="C13" i="62"/>
  <c r="C16" i="62"/>
  <c r="C17" i="62"/>
  <c r="C18" i="62"/>
  <c r="C19" i="62"/>
  <c r="B19" i="62"/>
  <c r="B18" i="62"/>
  <c r="B17" i="62"/>
  <c r="B16" i="62"/>
  <c r="B13" i="62"/>
  <c r="B10" i="62"/>
  <c r="B9" i="62"/>
  <c r="B8" i="62"/>
  <c r="B6" i="62"/>
  <c r="F49" i="26"/>
  <c r="H49" i="26" s="1"/>
  <c r="C47" i="26"/>
  <c r="C48" i="26"/>
  <c r="C49" i="26"/>
  <c r="C46" i="26"/>
  <c r="G45" i="59"/>
  <c r="F47" i="26" s="1"/>
  <c r="H47" i="26" s="1"/>
  <c r="G46" i="59"/>
  <c r="F48" i="26" s="1"/>
  <c r="H48" i="26" s="1"/>
  <c r="G47" i="59"/>
  <c r="G29" i="59"/>
  <c r="F26" i="26" s="1"/>
  <c r="G30" i="59"/>
  <c r="G31" i="59"/>
  <c r="G32" i="59"/>
  <c r="G33" i="59"/>
  <c r="G34" i="59"/>
  <c r="G35" i="59"/>
  <c r="G36" i="59"/>
  <c r="G37" i="59"/>
  <c r="F34" i="26" s="1"/>
  <c r="E25" i="53"/>
  <c r="E45" i="26" s="1"/>
  <c r="H45" i="26" s="1"/>
  <c r="E32" i="38" l="1"/>
  <c r="E31" i="38"/>
  <c r="E27" i="38"/>
  <c r="E26" i="38"/>
  <c r="E25" i="38"/>
  <c r="E24" i="38"/>
  <c r="E21" i="38"/>
  <c r="E19" i="38"/>
  <c r="E18" i="38"/>
  <c r="E16" i="38"/>
  <c r="E15" i="38"/>
  <c r="E13" i="38"/>
  <c r="E10" i="38"/>
  <c r="E9" i="38"/>
  <c r="E8" i="38"/>
  <c r="E23" i="53" l="1"/>
  <c r="E43" i="26" s="1"/>
  <c r="H43" i="26" s="1"/>
  <c r="E24" i="53"/>
  <c r="E44" i="26" s="1"/>
  <c r="H44" i="26" s="1"/>
  <c r="E30" i="53"/>
  <c r="E32" i="45"/>
  <c r="R25" i="56"/>
  <c r="R26" i="56"/>
  <c r="R27" i="56"/>
  <c r="R28" i="56"/>
  <c r="R29" i="56"/>
  <c r="R30" i="56"/>
  <c r="R31" i="56"/>
  <c r="R32" i="56"/>
  <c r="R33" i="56"/>
  <c r="R34" i="56"/>
  <c r="R35" i="56"/>
  <c r="R36" i="56"/>
  <c r="R37" i="56"/>
  <c r="R38" i="56"/>
  <c r="R39" i="56"/>
  <c r="R40" i="56"/>
  <c r="R41" i="56"/>
  <c r="R42" i="56"/>
  <c r="R43" i="56"/>
  <c r="R44" i="56"/>
  <c r="R45" i="56"/>
  <c r="R46" i="56"/>
  <c r="R47" i="56"/>
  <c r="E25" i="52" l="1"/>
  <c r="E26" i="52"/>
  <c r="E27" i="47"/>
  <c r="E27" i="46"/>
  <c r="E28" i="45"/>
  <c r="E27" i="45"/>
  <c r="E29" i="60"/>
  <c r="E28" i="60"/>
  <c r="E27" i="60"/>
  <c r="E24" i="60"/>
  <c r="E23" i="60"/>
  <c r="E22" i="60"/>
  <c r="E19" i="60"/>
  <c r="E18" i="60"/>
  <c r="E17" i="60"/>
  <c r="E20" i="60" l="1"/>
  <c r="C44" i="56" s="1"/>
  <c r="T44" i="56" s="1"/>
  <c r="E30" i="60"/>
  <c r="E25" i="60"/>
  <c r="E51" i="26" l="1"/>
  <c r="E31" i="60"/>
  <c r="E53" i="26"/>
  <c r="C46" i="56"/>
  <c r="T46" i="56" s="1"/>
  <c r="E52" i="26"/>
  <c r="C45" i="56"/>
  <c r="T45" i="56" s="1"/>
  <c r="E50" i="50" l="1"/>
  <c r="F50" i="50"/>
  <c r="D50" i="50"/>
  <c r="E29" i="45"/>
  <c r="C29" i="56" s="1"/>
  <c r="T29" i="56" s="1"/>
  <c r="G27" i="50"/>
  <c r="G24" i="26" s="1"/>
  <c r="G28" i="50"/>
  <c r="G25" i="26" s="1"/>
  <c r="G30" i="50"/>
  <c r="G27" i="26" s="1"/>
  <c r="G31" i="50"/>
  <c r="G28" i="26" s="1"/>
  <c r="G32" i="50"/>
  <c r="G29" i="26" s="1"/>
  <c r="G33" i="50"/>
  <c r="G30" i="26" s="1"/>
  <c r="G34" i="50"/>
  <c r="G31" i="26" s="1"/>
  <c r="G35" i="50"/>
  <c r="G32" i="26" s="1"/>
  <c r="G36" i="50"/>
  <c r="G33" i="26" s="1"/>
  <c r="G38" i="50"/>
  <c r="G35" i="26" s="1"/>
  <c r="G39" i="50"/>
  <c r="G36" i="26" s="1"/>
  <c r="G40" i="50"/>
  <c r="G37" i="26" s="1"/>
  <c r="G41" i="50"/>
  <c r="G38" i="26" s="1"/>
  <c r="G42" i="50"/>
  <c r="G39" i="26" s="1"/>
  <c r="G43" i="50"/>
  <c r="G40" i="26" s="1"/>
  <c r="G44" i="50"/>
  <c r="G45" i="50"/>
  <c r="G42" i="26" s="1"/>
  <c r="G46" i="50"/>
  <c r="G51" i="26" s="1"/>
  <c r="G47" i="50"/>
  <c r="G52" i="26" s="1"/>
  <c r="G48" i="50"/>
  <c r="G53" i="26" s="1"/>
  <c r="F53" i="59"/>
  <c r="D4" i="62" s="1"/>
  <c r="D21" i="62" s="1"/>
  <c r="E53" i="59"/>
  <c r="C4" i="62" s="1"/>
  <c r="C21" i="62" s="1"/>
  <c r="D53" i="59"/>
  <c r="B4" i="62" s="1"/>
  <c r="G27" i="59"/>
  <c r="F24" i="26" s="1"/>
  <c r="G28" i="59"/>
  <c r="F25" i="26" s="1"/>
  <c r="F27" i="26"/>
  <c r="F28" i="26"/>
  <c r="F29" i="26"/>
  <c r="F30" i="26"/>
  <c r="F31" i="26"/>
  <c r="F32" i="26"/>
  <c r="F33" i="26"/>
  <c r="G38" i="59"/>
  <c r="F35" i="26" s="1"/>
  <c r="G39" i="59"/>
  <c r="F36" i="26" s="1"/>
  <c r="G40" i="59"/>
  <c r="G41" i="59"/>
  <c r="F38" i="26" s="1"/>
  <c r="G42" i="59"/>
  <c r="F39" i="26" s="1"/>
  <c r="G43" i="59"/>
  <c r="F40" i="26" s="1"/>
  <c r="G44" i="59"/>
  <c r="G48" i="59"/>
  <c r="F42" i="26" s="1"/>
  <c r="G49" i="59"/>
  <c r="F51" i="26" s="1"/>
  <c r="G50" i="59"/>
  <c r="F52" i="26" s="1"/>
  <c r="G51" i="59"/>
  <c r="F53" i="26" s="1"/>
  <c r="G41" i="26" l="1"/>
  <c r="G50" i="26"/>
  <c r="H50" i="26" s="1"/>
  <c r="C26" i="62"/>
  <c r="C28" i="62" s="1"/>
  <c r="E57" i="59" s="1"/>
  <c r="C23" i="62"/>
  <c r="D23" i="62"/>
  <c r="F41" i="26"/>
  <c r="F46" i="26"/>
  <c r="H46" i="26" s="1"/>
  <c r="F37" i="26"/>
  <c r="H52" i="26"/>
  <c r="E27" i="26"/>
  <c r="H27" i="26" s="1"/>
  <c r="H51" i="26"/>
  <c r="H53" i="26"/>
  <c r="G26" i="59" l="1"/>
  <c r="F23" i="26" s="1"/>
  <c r="G23" i="59"/>
  <c r="F20" i="26" s="1"/>
  <c r="G22" i="59"/>
  <c r="D4" i="59"/>
  <c r="D3" i="59"/>
  <c r="E44" i="54"/>
  <c r="G53" i="59" l="1"/>
  <c r="B21" i="62" s="1"/>
  <c r="F19" i="26"/>
  <c r="E58" i="59"/>
  <c r="P48" i="56"/>
  <c r="B23" i="62" l="1"/>
  <c r="B26" i="62"/>
  <c r="F55" i="26"/>
  <c r="B28" i="62" l="1"/>
  <c r="D57" i="59" s="1"/>
  <c r="D26" i="62"/>
  <c r="D28" i="62" s="1"/>
  <c r="F22" i="40"/>
  <c r="F58" i="59" l="1"/>
  <c r="F57" i="59"/>
  <c r="D58" i="59"/>
  <c r="G56" i="59"/>
  <c r="G53" i="50"/>
  <c r="E45" i="54"/>
  <c r="E46" i="54"/>
  <c r="E47" i="54"/>
  <c r="E48" i="54"/>
  <c r="E49" i="54"/>
  <c r="E50" i="54"/>
  <c r="E51" i="54"/>
  <c r="E52" i="54"/>
  <c r="E53" i="54"/>
  <c r="E43" i="54"/>
  <c r="E42" i="54"/>
  <c r="E18" i="53"/>
  <c r="E19" i="53"/>
  <c r="E22" i="53"/>
  <c r="B17" i="61" s="1"/>
  <c r="E28" i="53"/>
  <c r="E29" i="53"/>
  <c r="E31" i="53"/>
  <c r="E17" i="53"/>
  <c r="E18" i="52"/>
  <c r="E21" i="52"/>
  <c r="E22" i="52"/>
  <c r="E23" i="52"/>
  <c r="E24" i="52"/>
  <c r="E27" i="52"/>
  <c r="E17" i="52"/>
  <c r="E28" i="51"/>
  <c r="E27" i="51"/>
  <c r="E29" i="51" s="1"/>
  <c r="E24" i="51"/>
  <c r="E23" i="51"/>
  <c r="E22" i="51"/>
  <c r="E18" i="51"/>
  <c r="E19" i="51"/>
  <c r="E17" i="51"/>
  <c r="E19" i="47"/>
  <c r="E20" i="47"/>
  <c r="E23" i="47"/>
  <c r="E24" i="47"/>
  <c r="E25" i="47"/>
  <c r="E26" i="47"/>
  <c r="E18" i="47"/>
  <c r="E18" i="46"/>
  <c r="E19" i="46"/>
  <c r="E22" i="46"/>
  <c r="E23" i="46"/>
  <c r="E26" i="46"/>
  <c r="E28" i="46" s="1"/>
  <c r="E16" i="45"/>
  <c r="E17" i="45"/>
  <c r="E18" i="45"/>
  <c r="E19" i="45"/>
  <c r="E20" i="45"/>
  <c r="E31" i="45"/>
  <c r="E33" i="45" s="1"/>
  <c r="E30" i="44"/>
  <c r="E29" i="44"/>
  <c r="E28" i="44"/>
  <c r="E25" i="44"/>
  <c r="E24" i="44"/>
  <c r="E23" i="44"/>
  <c r="E19" i="44"/>
  <c r="E20" i="44"/>
  <c r="E18" i="44"/>
  <c r="F50" i="40"/>
  <c r="F51" i="40"/>
  <c r="F52" i="40"/>
  <c r="F53" i="40"/>
  <c r="F54" i="40"/>
  <c r="F55" i="40"/>
  <c r="F56" i="40"/>
  <c r="F57" i="40"/>
  <c r="F58" i="40"/>
  <c r="F59" i="40"/>
  <c r="F60" i="40"/>
  <c r="F61" i="40"/>
  <c r="F62" i="40"/>
  <c r="F48" i="40"/>
  <c r="F49" i="40"/>
  <c r="F33" i="40"/>
  <c r="F24" i="40"/>
  <c r="F25" i="40"/>
  <c r="F26" i="40"/>
  <c r="F27" i="40"/>
  <c r="F28" i="40"/>
  <c r="F29" i="40"/>
  <c r="F30" i="40"/>
  <c r="F31" i="40"/>
  <c r="F32" i="40"/>
  <c r="F23" i="40"/>
  <c r="E55" i="50"/>
  <c r="F55" i="50"/>
  <c r="D55" i="50"/>
  <c r="G26" i="50"/>
  <c r="G23" i="26" s="1"/>
  <c r="G23" i="50"/>
  <c r="G20" i="26" s="1"/>
  <c r="G22" i="50"/>
  <c r="E21" i="45" l="1"/>
  <c r="E34" i="45" s="1"/>
  <c r="E32" i="53"/>
  <c r="E41" i="26" s="1"/>
  <c r="H41" i="26" s="1"/>
  <c r="E42" i="26"/>
  <c r="E26" i="53"/>
  <c r="B11" i="61"/>
  <c r="E34" i="26"/>
  <c r="H34" i="26" s="1"/>
  <c r="H26" i="26"/>
  <c r="F58" i="26"/>
  <c r="F61" i="26" s="1"/>
  <c r="L47" i="37" s="1"/>
  <c r="G58" i="59"/>
  <c r="E31" i="44"/>
  <c r="C27" i="56" s="1"/>
  <c r="T27" i="56" s="1"/>
  <c r="E25" i="51"/>
  <c r="E36" i="26" s="1"/>
  <c r="H36" i="26" s="1"/>
  <c r="E26" i="44"/>
  <c r="E20" i="51"/>
  <c r="B9" i="61" s="1"/>
  <c r="E21" i="44"/>
  <c r="E24" i="46"/>
  <c r="C32" i="56" s="1"/>
  <c r="T32" i="56" s="1"/>
  <c r="F34" i="40"/>
  <c r="G19" i="26"/>
  <c r="G50" i="50"/>
  <c r="G55" i="50" s="1"/>
  <c r="E54" i="54"/>
  <c r="C42" i="56"/>
  <c r="T42" i="56" s="1"/>
  <c r="E28" i="52"/>
  <c r="B6" i="61"/>
  <c r="E37" i="26"/>
  <c r="H37" i="26" s="1"/>
  <c r="C38" i="56"/>
  <c r="T38" i="56" s="1"/>
  <c r="E28" i="47"/>
  <c r="E33" i="26" s="1"/>
  <c r="E31" i="26"/>
  <c r="H31" i="26" s="1"/>
  <c r="C33" i="56"/>
  <c r="T33" i="56" s="1"/>
  <c r="E28" i="26"/>
  <c r="H28" i="26" s="1"/>
  <c r="C30" i="56"/>
  <c r="T30" i="56" s="1"/>
  <c r="E24" i="26"/>
  <c r="H24" i="26" s="1"/>
  <c r="F63" i="40"/>
  <c r="E20" i="53"/>
  <c r="E19" i="52"/>
  <c r="E21" i="47"/>
  <c r="E20" i="46"/>
  <c r="C13" i="43"/>
  <c r="E25" i="26" l="1"/>
  <c r="C37" i="56"/>
  <c r="T37" i="56" s="1"/>
  <c r="E30" i="51"/>
  <c r="E32" i="44"/>
  <c r="E23" i="26"/>
  <c r="C26" i="56"/>
  <c r="T26" i="56" s="1"/>
  <c r="E35" i="26"/>
  <c r="H35" i="26" s="1"/>
  <c r="C36" i="56"/>
  <c r="T36" i="56" s="1"/>
  <c r="E30" i="26"/>
  <c r="H30" i="26" s="1"/>
  <c r="C47" i="56"/>
  <c r="T47" i="56" s="1"/>
  <c r="E58" i="26"/>
  <c r="C43" i="56"/>
  <c r="T43" i="56" s="1"/>
  <c r="H42" i="26"/>
  <c r="E40" i="26"/>
  <c r="H40" i="26" s="1"/>
  <c r="C41" i="56"/>
  <c r="T41" i="56" s="1"/>
  <c r="E33" i="53"/>
  <c r="C40" i="56"/>
  <c r="T40" i="56" s="1"/>
  <c r="E39" i="26"/>
  <c r="H39" i="26" s="1"/>
  <c r="B10" i="61"/>
  <c r="E38" i="26"/>
  <c r="E29" i="52"/>
  <c r="C39" i="56"/>
  <c r="T39" i="56" s="1"/>
  <c r="C35" i="56"/>
  <c r="T35" i="56" s="1"/>
  <c r="H33" i="26"/>
  <c r="E32" i="26"/>
  <c r="H32" i="26" s="1"/>
  <c r="C34" i="56"/>
  <c r="T34" i="56" s="1"/>
  <c r="E29" i="47"/>
  <c r="E29" i="46"/>
  <c r="E29" i="26"/>
  <c r="H29" i="26" s="1"/>
  <c r="C31" i="56"/>
  <c r="T31" i="56" s="1"/>
  <c r="C28" i="56"/>
  <c r="T28" i="56" s="1"/>
  <c r="B3" i="39"/>
  <c r="D7" i="26" s="1"/>
  <c r="R24" i="56"/>
  <c r="R21" i="56"/>
  <c r="R20" i="56"/>
  <c r="B5" i="39"/>
  <c r="B4" i="39"/>
  <c r="G22" i="40"/>
  <c r="G23" i="40"/>
  <c r="G24" i="40"/>
  <c r="G25" i="40"/>
  <c r="G26" i="40"/>
  <c r="G27" i="40"/>
  <c r="G28" i="40"/>
  <c r="G29" i="40"/>
  <c r="G30" i="40"/>
  <c r="G31" i="40"/>
  <c r="G32" i="40"/>
  <c r="G48" i="40"/>
  <c r="G49" i="40"/>
  <c r="G50" i="40"/>
  <c r="G51" i="40"/>
  <c r="G52" i="40"/>
  <c r="G53" i="40"/>
  <c r="G54" i="40"/>
  <c r="G55" i="40"/>
  <c r="G56" i="40"/>
  <c r="G57" i="40"/>
  <c r="G58" i="40"/>
  <c r="G59" i="40"/>
  <c r="G60" i="40"/>
  <c r="G61" i="40"/>
  <c r="G62" i="40"/>
  <c r="D3" i="50"/>
  <c r="D4" i="50"/>
  <c r="G58" i="26"/>
  <c r="E22" i="56"/>
  <c r="F22" i="56"/>
  <c r="G22" i="56"/>
  <c r="H22" i="56"/>
  <c r="I22" i="56"/>
  <c r="J22" i="56"/>
  <c r="K22" i="56"/>
  <c r="L22" i="56"/>
  <c r="M22" i="56"/>
  <c r="N22" i="56"/>
  <c r="O22" i="56"/>
  <c r="P22" i="56"/>
  <c r="P50" i="56" s="1"/>
  <c r="E48" i="56"/>
  <c r="E50" i="56" s="1"/>
  <c r="F48" i="56"/>
  <c r="F50" i="56" s="1"/>
  <c r="G48" i="56"/>
  <c r="G50" i="56" s="1"/>
  <c r="H48" i="56"/>
  <c r="I48" i="56"/>
  <c r="J48" i="56"/>
  <c r="K48" i="56"/>
  <c r="L48" i="56"/>
  <c r="M48" i="56"/>
  <c r="N48" i="56"/>
  <c r="O48" i="56"/>
  <c r="O50" i="56" s="1"/>
  <c r="E3" i="26"/>
  <c r="E4" i="26"/>
  <c r="J3" i="56" s="1"/>
  <c r="H10" i="26"/>
  <c r="H13" i="26"/>
  <c r="H38" i="26"/>
  <c r="D2" i="49"/>
  <c r="C17" i="37"/>
  <c r="B8" i="39"/>
  <c r="B11" i="39"/>
  <c r="G10" i="26" s="1"/>
  <c r="D9" i="59" l="1"/>
  <c r="D9" i="26"/>
  <c r="D5" i="58"/>
  <c r="E5" i="60"/>
  <c r="C11" i="56"/>
  <c r="E6" i="60"/>
  <c r="H25" i="26"/>
  <c r="G55" i="26"/>
  <c r="L50" i="56"/>
  <c r="K50" i="56"/>
  <c r="J50" i="56"/>
  <c r="D8" i="50"/>
  <c r="D8" i="59"/>
  <c r="D7" i="59"/>
  <c r="H50" i="56"/>
  <c r="M50" i="56"/>
  <c r="I50" i="56"/>
  <c r="E6" i="54"/>
  <c r="D6" i="43"/>
  <c r="N50" i="56"/>
  <c r="G34" i="40"/>
  <c r="D34" i="40" s="1"/>
  <c r="G63" i="40"/>
  <c r="D63" i="40" s="1"/>
  <c r="H58" i="26"/>
  <c r="H23" i="26"/>
  <c r="E6" i="45"/>
  <c r="F42" i="40"/>
  <c r="E6" i="53"/>
  <c r="D6" i="58"/>
  <c r="L6" i="57"/>
  <c r="L5" i="57"/>
  <c r="F7" i="40"/>
  <c r="R22" i="56"/>
  <c r="R48" i="56"/>
  <c r="E5" i="47"/>
  <c r="E5" i="54"/>
  <c r="E5" i="51"/>
  <c r="F6" i="40"/>
  <c r="E5" i="46"/>
  <c r="C12" i="56"/>
  <c r="E5" i="45"/>
  <c r="E5" i="44"/>
  <c r="E6" i="44"/>
  <c r="E6" i="47"/>
  <c r="E6" i="46"/>
  <c r="E6" i="51"/>
  <c r="E6" i="52"/>
  <c r="E5" i="52"/>
  <c r="F41" i="40"/>
  <c r="E5" i="53"/>
  <c r="D5" i="43"/>
  <c r="R2" i="56"/>
  <c r="D9" i="50"/>
  <c r="D7" i="50"/>
  <c r="D8" i="26"/>
  <c r="E2" i="60" s="1"/>
  <c r="L4" i="57" l="1"/>
  <c r="E3" i="60"/>
  <c r="L2" i="57"/>
  <c r="E1" i="60"/>
  <c r="E3" i="53"/>
  <c r="D2" i="58"/>
  <c r="E1" i="51"/>
  <c r="F37" i="40"/>
  <c r="E3" i="52"/>
  <c r="E1" i="53"/>
  <c r="E3" i="44"/>
  <c r="C8" i="56"/>
  <c r="E1" i="54"/>
  <c r="D3" i="43"/>
  <c r="E3" i="54"/>
  <c r="D1" i="43"/>
  <c r="C10" i="56"/>
  <c r="F2" i="40"/>
  <c r="E1" i="46"/>
  <c r="E3" i="46"/>
  <c r="F4" i="40"/>
  <c r="E1" i="47"/>
  <c r="F39" i="40"/>
  <c r="E1" i="44"/>
  <c r="E1" i="52"/>
  <c r="E3" i="51"/>
  <c r="E3" i="45"/>
  <c r="E1" i="45"/>
  <c r="E3" i="47"/>
  <c r="D4" i="58"/>
  <c r="H11" i="26"/>
  <c r="C13" i="56" s="1"/>
  <c r="R50" i="56"/>
  <c r="G61" i="26"/>
  <c r="T21" i="56" s="1"/>
  <c r="D3" i="58"/>
  <c r="L3" i="57"/>
  <c r="F3" i="40"/>
  <c r="C9" i="56"/>
  <c r="E2" i="46"/>
  <c r="E2" i="45"/>
  <c r="E2" i="47"/>
  <c r="E2" i="54"/>
  <c r="D2" i="43"/>
  <c r="E2" i="53"/>
  <c r="E2" i="51"/>
  <c r="E2" i="52"/>
  <c r="F38" i="40"/>
  <c r="E2" i="44"/>
  <c r="E19" i="26" l="1"/>
  <c r="E35" i="54" s="1"/>
  <c r="H19" i="26" l="1"/>
  <c r="D19" i="43"/>
  <c r="D23" i="43"/>
  <c r="D15" i="43"/>
  <c r="D17" i="43"/>
  <c r="D21" i="43"/>
  <c r="D16" i="43"/>
  <c r="D20" i="43"/>
  <c r="D24" i="43"/>
  <c r="D18" i="43"/>
  <c r="D22" i="43"/>
  <c r="C33" i="40"/>
  <c r="C24" i="56"/>
  <c r="D26" i="43" l="1"/>
  <c r="E20" i="26" s="1"/>
  <c r="T24" i="56"/>
  <c r="H20" i="26" l="1"/>
  <c r="H55" i="26" s="1"/>
  <c r="H61" i="26" s="1"/>
  <c r="E55" i="26"/>
  <c r="C25" i="56"/>
  <c r="T25" i="56" s="1"/>
  <c r="B1" i="61" l="1"/>
  <c r="G60" i="26"/>
  <c r="T48" i="56"/>
  <c r="C48" i="56"/>
  <c r="B20" i="61" l="1"/>
  <c r="B25" i="61" l="1"/>
  <c r="B22" i="61"/>
  <c r="E31" i="54"/>
  <c r="B27" i="61"/>
  <c r="E39" i="54" l="1"/>
  <c r="E40" i="54" s="1"/>
  <c r="E57" i="26" s="1"/>
  <c r="E61" i="26" s="1"/>
  <c r="L40" i="37" l="1"/>
  <c r="E62" i="26"/>
  <c r="D14" i="26" s="1"/>
  <c r="E56" i="54"/>
  <c r="D26" i="26"/>
  <c r="D48" i="26"/>
  <c r="D25" i="26"/>
  <c r="D37" i="26"/>
  <c r="D31" i="26"/>
  <c r="D38" i="26"/>
  <c r="D29" i="26"/>
  <c r="D55" i="26"/>
  <c r="D20" i="26"/>
  <c r="D35" i="26"/>
  <c r="D43" i="26"/>
  <c r="D46" i="26"/>
  <c r="D30" i="26"/>
  <c r="D52" i="26"/>
  <c r="D24" i="26"/>
  <c r="D23" i="26"/>
  <c r="D27" i="26"/>
  <c r="E60" i="26"/>
  <c r="H12" i="26" s="1"/>
  <c r="C20" i="56"/>
  <c r="T20" i="56" s="1"/>
  <c r="T22" i="56" s="1"/>
  <c r="T50" i="56" s="1"/>
  <c r="D51" i="26"/>
  <c r="D44" i="26"/>
  <c r="D49" i="26"/>
  <c r="D42" i="26"/>
  <c r="D32" i="26"/>
  <c r="D33" i="26"/>
  <c r="D34" i="26"/>
  <c r="D47" i="26"/>
  <c r="D45" i="26"/>
  <c r="D28" i="26"/>
  <c r="D53" i="26"/>
  <c r="D39" i="26"/>
  <c r="D40" i="26"/>
  <c r="D19" i="26"/>
  <c r="D50" i="26"/>
  <c r="D61" i="26"/>
  <c r="D41" i="26"/>
  <c r="D36" i="26"/>
  <c r="C22" i="56" l="1"/>
  <c r="C50" i="56" s="1"/>
</calcChain>
</file>

<file path=xl/sharedStrings.xml><?xml version="1.0" encoding="utf-8"?>
<sst xmlns="http://schemas.openxmlformats.org/spreadsheetml/2006/main" count="652" uniqueCount="421">
  <si>
    <t>Instructions</t>
  </si>
  <si>
    <r>
      <rPr>
        <b/>
        <sz val="12"/>
        <rFont val="Arial"/>
        <family val="2"/>
      </rPr>
      <t>1. Budget Overview</t>
    </r>
    <r>
      <rPr>
        <sz val="12"/>
        <rFont val="Arial"/>
        <family val="2"/>
      </rPr>
      <t xml:space="preserve"> - Please fill out the information requested.  If you resubmit a budget for any reason, </t>
    </r>
  </si>
  <si>
    <t xml:space="preserve">please remember to update the type and date of the budget submission. </t>
  </si>
  <si>
    <r>
      <rPr>
        <b/>
        <sz val="12"/>
        <rFont val="Arial"/>
        <family val="2"/>
      </rPr>
      <t>2. Program Annual Budget</t>
    </r>
    <r>
      <rPr>
        <sz val="12"/>
        <rFont val="Arial"/>
        <family val="2"/>
      </rPr>
      <t xml:space="preserve"> - This tab will automatically update from the information you provide on the other</t>
    </r>
  </si>
  <si>
    <t>tabs.  Please check this budget tab when complete to ensure that the indirect costs are less than or equal to</t>
  </si>
  <si>
    <t xml:space="preserve">10% de minimus  or the Federal Indirect Rate of the modified total direct costs to comply with Children's </t>
  </si>
  <si>
    <t>Network of Hillsborough policy. See Modified Total Direct Costs tab for exclusions to direct costs.</t>
  </si>
  <si>
    <r>
      <rPr>
        <b/>
        <sz val="12"/>
        <rFont val="Arial"/>
        <family val="2"/>
      </rPr>
      <t>3. Other Funding Sources</t>
    </r>
    <r>
      <rPr>
        <sz val="12"/>
        <rFont val="Arial"/>
        <family val="2"/>
      </rPr>
      <t xml:space="preserve"> - This tab is for programs that receive funding from other agencies in addition to </t>
    </r>
  </si>
  <si>
    <t>Children's Network of Hillsborough.  If your program is 100% funded by Children's Network of Hillsborough,</t>
  </si>
  <si>
    <t xml:space="preserve">you can leave this tab blank.  For those programs that receive funding from Medicaid, Grants, United Way, </t>
  </si>
  <si>
    <t>or other sources, please list that source and provide the budget line item information for those monies received.</t>
  </si>
  <si>
    <r>
      <rPr>
        <b/>
        <sz val="12"/>
        <rFont val="Arial"/>
        <family val="2"/>
      </rPr>
      <t>4. Carry Forward Funding</t>
    </r>
    <r>
      <rPr>
        <sz val="12"/>
        <rFont val="Arial"/>
        <family val="2"/>
      </rPr>
      <t xml:space="preserve"> - This tab is for agencies and programs that have unspent funds from a prior</t>
    </r>
  </si>
  <si>
    <t xml:space="preserve">fiscal year.  If your program has Carry Forward Funds your agency will be notified in writing by Children's Network  </t>
  </si>
  <si>
    <t xml:space="preserve">of Hillsborough.  Carry Forward Funds cannot be used in any way that would increase recurring future obligations.  </t>
  </si>
  <si>
    <t>For Example: Carry Forward Funds cannot be used to increase staff salaries, however could be used for staff incentives.</t>
  </si>
  <si>
    <r>
      <rPr>
        <b/>
        <sz val="12"/>
        <color indexed="8"/>
        <rFont val="Arial"/>
        <family val="2"/>
      </rPr>
      <t>5. Fill out each Expenditures Tab</t>
    </r>
    <r>
      <rPr>
        <sz val="12"/>
        <color indexed="8"/>
        <rFont val="Arial"/>
        <family val="2"/>
      </rPr>
      <t xml:space="preserve"> - Detail line item budget expenditures on each specific tab.</t>
    </r>
  </si>
  <si>
    <t>Expenditures shall be governed by the requirements of OMB Circular A-122.   As you fill out each expenditure</t>
  </si>
  <si>
    <r>
      <t xml:space="preserve">page, the totals will automatically update on the Program Annual Budget tab.  </t>
    </r>
    <r>
      <rPr>
        <sz val="12"/>
        <color rgb="FFFF0000"/>
        <rFont val="Arial"/>
        <family val="2"/>
      </rPr>
      <t>Please provide basis for each</t>
    </r>
  </si>
  <si>
    <t>expenditure estimate (ie: historical, FTE, allocated)</t>
  </si>
  <si>
    <r>
      <rPr>
        <b/>
        <sz val="12"/>
        <rFont val="Arial"/>
        <family val="2"/>
      </rPr>
      <t>General Ledger Account</t>
    </r>
    <r>
      <rPr>
        <sz val="12"/>
        <rFont val="Arial"/>
        <family val="2"/>
      </rPr>
      <t xml:space="preserve"> - in order to match up the budget with the monthly expenditure reports,</t>
    </r>
  </si>
  <si>
    <t>please use your own general ledger account that will match with your submission of</t>
  </si>
  <si>
    <t>the monthly expenditure reports.</t>
  </si>
  <si>
    <r>
      <rPr>
        <b/>
        <sz val="12"/>
        <rFont val="Arial"/>
        <family val="2"/>
      </rPr>
      <t xml:space="preserve">Description of Expense </t>
    </r>
    <r>
      <rPr>
        <sz val="12"/>
        <rFont val="Arial"/>
        <family val="2"/>
      </rPr>
      <t xml:space="preserve">- add </t>
    </r>
    <r>
      <rPr>
        <sz val="12"/>
        <color rgb="FFFF0000"/>
        <rFont val="Arial"/>
        <family val="2"/>
      </rPr>
      <t>detailed narrative</t>
    </r>
    <r>
      <rPr>
        <sz val="12"/>
        <rFont val="Arial"/>
        <family val="2"/>
      </rPr>
      <t xml:space="preserve"> for each line item in the description. Please include</t>
    </r>
  </si>
  <si>
    <t>any calculations that are FTE based (ie: telephone, supplies, mileage etc). A justification</t>
  </si>
  <si>
    <t xml:space="preserve">for the expense as it relates to the proposal/services, and identifying items that will be covered </t>
  </si>
  <si>
    <r>
      <t xml:space="preserve">by matching funds (i.e. cost share, in-kind). For allocated expenses, </t>
    </r>
    <r>
      <rPr>
        <sz val="12"/>
        <color rgb="FFFF0000"/>
        <rFont val="Arial"/>
        <family val="2"/>
      </rPr>
      <t>please include methodology</t>
    </r>
  </si>
  <si>
    <r>
      <rPr>
        <sz val="12"/>
        <color rgb="FFFF0000"/>
        <rFont val="Arial"/>
        <family val="2"/>
      </rPr>
      <t>for allocation</t>
    </r>
    <r>
      <rPr>
        <sz val="12"/>
        <rFont val="Arial"/>
        <family val="2"/>
      </rPr>
      <t>.  Allocation by Revenue or Expense is generally not acceptable.</t>
    </r>
  </si>
  <si>
    <t>Example of budget narrative and expense methodology:</t>
  </si>
  <si>
    <t xml:space="preserve">Employee Travel: Personal car mileage used by staff to perform program services. Approximately 531 miles a month </t>
  </si>
  <si>
    <t xml:space="preserve">will be traveled at a rate of $.445 per mile  = $2,835.50  (531 miles x .445 per mile x 12 months)              </t>
  </si>
  <si>
    <r>
      <rPr>
        <b/>
        <sz val="12"/>
        <rFont val="Arial"/>
        <family val="2"/>
      </rPr>
      <t>Direct Services</t>
    </r>
    <r>
      <rPr>
        <sz val="12"/>
        <rFont val="Arial"/>
        <family val="2"/>
      </rPr>
      <t xml:space="preserve"> - refers to services that are directly related to the care of the kids.</t>
    </r>
  </si>
  <si>
    <r>
      <rPr>
        <b/>
        <sz val="12"/>
        <rFont val="Arial"/>
        <family val="2"/>
      </rPr>
      <t>Expenditure Reports</t>
    </r>
    <r>
      <rPr>
        <sz val="12"/>
        <rFont val="Arial"/>
        <family val="2"/>
      </rPr>
      <t xml:space="preserve"> - keep in mind that when actual monthly expenditures are submitted,</t>
    </r>
  </si>
  <si>
    <t>variances to this budget must be explained</t>
  </si>
  <si>
    <r>
      <rPr>
        <b/>
        <sz val="12"/>
        <rFont val="Arial"/>
        <family val="2"/>
      </rPr>
      <t>Zero Expenditures</t>
    </r>
    <r>
      <rPr>
        <sz val="12"/>
        <rFont val="Arial"/>
        <family val="2"/>
      </rPr>
      <t xml:space="preserve"> - if you have no budgeted expenditures for a specific tab or section, please</t>
    </r>
  </si>
  <si>
    <t>indicate by entering "not applicable" in the first "Description of Expense"</t>
  </si>
  <si>
    <t>Form Controls</t>
  </si>
  <si>
    <t>Order</t>
  </si>
  <si>
    <t>Agency Option</t>
  </si>
  <si>
    <t>Date Version Option</t>
  </si>
  <si>
    <t>Agency and Program</t>
  </si>
  <si>
    <t>Existing Agency</t>
  </si>
  <si>
    <t>Original</t>
  </si>
  <si>
    <t>Selected Agency</t>
  </si>
  <si>
    <t>New Agency</t>
  </si>
  <si>
    <t>Resubmitted</t>
  </si>
  <si>
    <t>Selected Service Program</t>
  </si>
  <si>
    <t>Final</t>
  </si>
  <si>
    <t>Selected Subcontract Number</t>
  </si>
  <si>
    <t>Amended</t>
  </si>
  <si>
    <t>Agency Option Selected</t>
  </si>
  <si>
    <t>Selected Agency Option</t>
  </si>
  <si>
    <t>Revision Date Option</t>
  </si>
  <si>
    <t>Selected Revision Date Option</t>
  </si>
  <si>
    <t>Line</t>
  </si>
  <si>
    <t>Agency</t>
  </si>
  <si>
    <t>Contract</t>
  </si>
  <si>
    <t>Program</t>
  </si>
  <si>
    <t>Drop Down - Agency and Program</t>
  </si>
  <si>
    <t>--- Please Select your Agency and Program ---</t>
  </si>
  <si>
    <t>N/A</t>
  </si>
  <si>
    <t>Not Listed</t>
  </si>
  <si>
    <t>A Door of Hope</t>
  </si>
  <si>
    <t>CBC02</t>
  </si>
  <si>
    <t>Licensing</t>
  </si>
  <si>
    <t>Administrative Office of the Courts</t>
  </si>
  <si>
    <t>BAC02</t>
  </si>
  <si>
    <t>Supervised Visitation</t>
  </si>
  <si>
    <t xml:space="preserve">Behavior Analysis and Therapy, Inc. </t>
  </si>
  <si>
    <t>TAC02</t>
  </si>
  <si>
    <t>Foster Parent Training</t>
  </si>
  <si>
    <t>Camelot Community Care</t>
  </si>
  <si>
    <t>ABA01</t>
  </si>
  <si>
    <t>Case Management</t>
  </si>
  <si>
    <t>CBC04</t>
  </si>
  <si>
    <t>CBB01</t>
  </si>
  <si>
    <t xml:space="preserve">Specialized Therapuetic Foster Care </t>
  </si>
  <si>
    <t>Camelot Community Care, Inc.</t>
  </si>
  <si>
    <t>BAC09</t>
  </si>
  <si>
    <t>Independent Living</t>
  </si>
  <si>
    <t>Children's Home Network</t>
  </si>
  <si>
    <t>CBC01</t>
  </si>
  <si>
    <t>Placement</t>
  </si>
  <si>
    <t xml:space="preserve">Devereux Foundation, Inc </t>
  </si>
  <si>
    <t>DBB16</t>
  </si>
  <si>
    <t xml:space="preserve">Finally Home </t>
  </si>
  <si>
    <t>CAC01</t>
  </si>
  <si>
    <t>FL 1.27</t>
  </si>
  <si>
    <t>WAC01</t>
  </si>
  <si>
    <t>Foster Home Recruitment &amp; Retention</t>
  </si>
  <si>
    <t>Gulf Coast Jewish Family and Community Services</t>
  </si>
  <si>
    <t>ABA05</t>
  </si>
  <si>
    <t>BAC03</t>
  </si>
  <si>
    <t>Family Reunification</t>
  </si>
  <si>
    <t>BAC08</t>
  </si>
  <si>
    <t>Kinship</t>
  </si>
  <si>
    <t>Heart Gallery of Tampa Bay</t>
  </si>
  <si>
    <t>WAC03</t>
  </si>
  <si>
    <t>Adoption Promotion</t>
  </si>
  <si>
    <t xml:space="preserve">Heart of Adoptions Alliance, Inc. </t>
  </si>
  <si>
    <t>WAC02</t>
  </si>
  <si>
    <t>Adoption Studies</t>
  </si>
  <si>
    <t xml:space="preserve">Justice Works </t>
  </si>
  <si>
    <t>BAC06</t>
  </si>
  <si>
    <t>Transportation</t>
  </si>
  <si>
    <t>Lutheran Services Florida</t>
  </si>
  <si>
    <t>ABA06</t>
  </si>
  <si>
    <t>Man Up and Go</t>
  </si>
  <si>
    <t>BAC07</t>
  </si>
  <si>
    <t>Fatherhood Engagement</t>
  </si>
  <si>
    <t xml:space="preserve">Manny Anthony &amp; CO LLC </t>
  </si>
  <si>
    <t>BAC01</t>
  </si>
  <si>
    <t xml:space="preserve">Transportation </t>
  </si>
  <si>
    <t xml:space="preserve">National Youth Advocate Program Inc. </t>
  </si>
  <si>
    <t>CBC07</t>
  </si>
  <si>
    <t>Enhanced Foster Care and STFC</t>
  </si>
  <si>
    <t>One Hope United</t>
  </si>
  <si>
    <t>ABA07</t>
  </si>
  <si>
    <t>Redefining Refuge</t>
  </si>
  <si>
    <t>BAC04</t>
  </si>
  <si>
    <t xml:space="preserve">HT support </t>
  </si>
  <si>
    <t>Sylvia Thomas Center</t>
  </si>
  <si>
    <t>BAC05</t>
  </si>
  <si>
    <t xml:space="preserve">Post Adoption Services </t>
  </si>
  <si>
    <t>Thompson Child and Family Focus</t>
  </si>
  <si>
    <t>ABA04</t>
  </si>
  <si>
    <t>Stablization Unit</t>
  </si>
  <si>
    <t>University of South Florida</t>
  </si>
  <si>
    <t>TAC01</t>
  </si>
  <si>
    <t>Training</t>
  </si>
  <si>
    <t>West Florida Foster Care Services</t>
  </si>
  <si>
    <t>CBC03</t>
  </si>
  <si>
    <t>Program Annual Budget</t>
  </si>
  <si>
    <t>July 1, 2024 through June 30, 2025</t>
  </si>
  <si>
    <t>Budget Overview</t>
  </si>
  <si>
    <r>
      <rPr>
        <b/>
        <sz val="12"/>
        <rFont val="Arial"/>
        <family val="2"/>
      </rPr>
      <t>1. Agency Name and Program</t>
    </r>
    <r>
      <rPr>
        <sz val="12"/>
        <rFont val="Arial"/>
        <family val="2"/>
      </rPr>
      <t xml:space="preserve"> - Select your Agency and Program from the Drop-Down Listing.  If your</t>
    </r>
  </si>
  <si>
    <t>agency provides multiple services, a budget for each service must be submitted.  If your agency or program is</t>
  </si>
  <si>
    <t>not listed, please use Not Listed from the drop down listing and alert your Contract Specialist.</t>
  </si>
  <si>
    <r>
      <rPr>
        <b/>
        <sz val="12"/>
        <rFont val="Arial"/>
        <family val="2"/>
      </rPr>
      <t>2. Budget Deadline</t>
    </r>
    <r>
      <rPr>
        <sz val="12"/>
        <rFont val="Arial"/>
        <family val="2"/>
      </rPr>
      <t xml:space="preserve"> - please submit your original budget for review, on or before the date established by </t>
    </r>
  </si>
  <si>
    <t>Children's Network of Hillsborough.</t>
  </si>
  <si>
    <r>
      <rPr>
        <b/>
        <sz val="12"/>
        <rFont val="Arial"/>
        <family val="2"/>
      </rPr>
      <t>3. Version Date</t>
    </r>
    <r>
      <rPr>
        <sz val="12"/>
        <rFont val="Arial"/>
        <family val="2"/>
      </rPr>
      <t xml:space="preserve"> - Enter the version type and date of the budget that you are submitting.  Budget</t>
    </r>
  </si>
  <si>
    <t xml:space="preserve">resubmission is required for any budgeted changes.  When a budget is resubmitted, change the type and </t>
  </si>
  <si>
    <t xml:space="preserve">date to reflect the new submission. When a budget is approved, Children's Network of Hillsborough will </t>
  </si>
  <si>
    <t xml:space="preserve">mark the version as Final.  Use the amended version option for budget changes after the Final Budget </t>
  </si>
  <si>
    <t>has been approved.</t>
  </si>
  <si>
    <r>
      <rPr>
        <b/>
        <sz val="12"/>
        <rFont val="Arial"/>
        <family val="2"/>
      </rPr>
      <t>4. Total Annual</t>
    </r>
    <r>
      <rPr>
        <sz val="12"/>
        <rFont val="Arial"/>
        <family val="2"/>
      </rPr>
      <t xml:space="preserve"> Children's Network of Hillsborough Budget Amount - Enter your agency 's budget total </t>
    </r>
  </si>
  <si>
    <t>as provided in your Children's Network of Hillsborough contract.  You must exactly match this amount on</t>
  </si>
  <si>
    <t>your Program Annual Budget tab.</t>
  </si>
  <si>
    <r>
      <rPr>
        <b/>
        <sz val="12"/>
        <rFont val="Arial"/>
        <family val="2"/>
      </rPr>
      <t>5. Total Carry Forward Amount</t>
    </r>
    <r>
      <rPr>
        <sz val="12"/>
        <rFont val="Arial"/>
        <family val="2"/>
      </rPr>
      <t xml:space="preserve"> - Enter your agency 's  total Carry Forward as provided by</t>
    </r>
  </si>
  <si>
    <t>Children's Network of Hillsborough.  You must exactly match this amount on your Carry Forward Funding tab.</t>
  </si>
  <si>
    <t>Agency Name</t>
  </si>
  <si>
    <t>Subcontract Number</t>
  </si>
  <si>
    <t>Budget Version &amp; Date</t>
  </si>
  <si>
    <t>Full Time Equivalents (FTE Count)</t>
  </si>
  <si>
    <t>Budget Percentage</t>
  </si>
  <si>
    <t>Budget Contract</t>
  </si>
  <si>
    <t>Budget vs Contract</t>
  </si>
  <si>
    <t>%</t>
  </si>
  <si>
    <t>Program Budget</t>
  </si>
  <si>
    <t>Carry Forward</t>
  </si>
  <si>
    <t>Other Funding</t>
  </si>
  <si>
    <t>Total Funding</t>
  </si>
  <si>
    <t>Salaries &amp; Benefits</t>
  </si>
  <si>
    <t>Salaries - Direct Services</t>
  </si>
  <si>
    <t>Benefits - Direct Services</t>
  </si>
  <si>
    <t>Operational Costs</t>
  </si>
  <si>
    <t>Recruitment/Other Employee Related</t>
  </si>
  <si>
    <t>Training, Conferences &amp; Meetings</t>
  </si>
  <si>
    <t>Office Supplies</t>
  </si>
  <si>
    <t>Client/Participant Support</t>
  </si>
  <si>
    <t>Postage and Delivery</t>
  </si>
  <si>
    <t>Printing and Copying</t>
  </si>
  <si>
    <t>Telephone General</t>
  </si>
  <si>
    <t>Cellular Phone</t>
  </si>
  <si>
    <t>Data Lines/Air Cards</t>
  </si>
  <si>
    <t>Travel and Related Expenses</t>
  </si>
  <si>
    <t>Vehicle Insurance/Fuel/Exp</t>
  </si>
  <si>
    <t>Vehicle Lease</t>
  </si>
  <si>
    <t>Equipment Rental</t>
  </si>
  <si>
    <t>Repair &amp; Maintenance</t>
  </si>
  <si>
    <t>Furniture/Equipment</t>
  </si>
  <si>
    <t>Property Rent/Tax</t>
  </si>
  <si>
    <t>Utilities/Bldg Maintenance</t>
  </si>
  <si>
    <t>Professional Fees</t>
  </si>
  <si>
    <t>Insurance</t>
  </si>
  <si>
    <t>Membership Fees/Dues/Subscriptions</t>
  </si>
  <si>
    <t>Licensing Fees</t>
  </si>
  <si>
    <t>Advertising</t>
  </si>
  <si>
    <t>Total Direct Costs</t>
  </si>
  <si>
    <t>Indirect Costs</t>
  </si>
  <si>
    <t>Percent of Funding</t>
  </si>
  <si>
    <t>Budget Projection Report</t>
  </si>
  <si>
    <t>Contract #</t>
  </si>
  <si>
    <t>Submission Date</t>
  </si>
  <si>
    <t>Version</t>
  </si>
  <si>
    <t>FTE</t>
  </si>
  <si>
    <t>Budget to</t>
  </si>
  <si>
    <t>Date</t>
  </si>
  <si>
    <t>Allocation</t>
  </si>
  <si>
    <t>Budget</t>
  </si>
  <si>
    <t>Jul</t>
  </si>
  <si>
    <t>Aug</t>
  </si>
  <si>
    <t>Sep</t>
  </si>
  <si>
    <t>Oct</t>
  </si>
  <si>
    <t>Nov</t>
  </si>
  <si>
    <t>Dec</t>
  </si>
  <si>
    <t>Jan</t>
  </si>
  <si>
    <t>Feb</t>
  </si>
  <si>
    <t>Mar</t>
  </si>
  <si>
    <t>Apr</t>
  </si>
  <si>
    <t>May</t>
  </si>
  <si>
    <t>June</t>
  </si>
  <si>
    <t>Total</t>
  </si>
  <si>
    <t>Variance</t>
  </si>
  <si>
    <t>A</t>
  </si>
  <si>
    <t>Revenue</t>
  </si>
  <si>
    <t>B</t>
  </si>
  <si>
    <t>Non-Recurring Rev.</t>
  </si>
  <si>
    <t>Total Revenue</t>
  </si>
  <si>
    <t>Salaries - Direct</t>
  </si>
  <si>
    <t>Benefits - Direct</t>
  </si>
  <si>
    <t>Data Lines/ Air Cards</t>
  </si>
  <si>
    <t>Travel</t>
  </si>
  <si>
    <t>Company Vehicle</t>
  </si>
  <si>
    <t>Repairs &amp; Maint</t>
  </si>
  <si>
    <t>Utilities</t>
  </si>
  <si>
    <t>Sub-Contracted Services</t>
  </si>
  <si>
    <t>Licensng Fees</t>
  </si>
  <si>
    <t>Net Surplus (Deficit)</t>
  </si>
  <si>
    <t>Other Funding Sources</t>
  </si>
  <si>
    <r>
      <rPr>
        <b/>
        <sz val="12"/>
        <rFont val="Arial"/>
        <family val="2"/>
      </rPr>
      <t>Other Funding Sources</t>
    </r>
    <r>
      <rPr>
        <sz val="12"/>
        <rFont val="Arial"/>
        <family val="2"/>
      </rPr>
      <t xml:space="preserve"> - This tab is for agencies and programs that receive funding for their</t>
    </r>
  </si>
  <si>
    <t xml:space="preserve">programs from sources other than Children's Network of Hillsborough.  If your program is 100% funded by </t>
  </si>
  <si>
    <t xml:space="preserve">Children's Network of Hillsborough, you can leave this tab blank.  For those programs that receive funding from </t>
  </si>
  <si>
    <t xml:space="preserve">Medicaid, Grants, or other sources, please list that source and provide the budget line item information for those </t>
  </si>
  <si>
    <t>monies received.  If you have more than three funding sources, please contact Children's Network of Hillsborough.</t>
  </si>
  <si>
    <t>Funding Source</t>
  </si>
  <si>
    <t>FY xx</t>
  </si>
  <si>
    <t>Total Carry Forward Funding</t>
  </si>
  <si>
    <t>Please provide a detailed narrative and allocation methodolgy of purpose and activities funded with Carry Forward Funds.</t>
  </si>
  <si>
    <t>Furniture/Equipment- Capital</t>
  </si>
  <si>
    <t>Sub-Contracted Svcs - Vendor 1</t>
  </si>
  <si>
    <t>Sub-Contracted Svcs - Vendor 2</t>
  </si>
  <si>
    <t>Sub-Contracted Svcs - Vendor 3</t>
  </si>
  <si>
    <t>Sub-Contracted Svcs - Vendor 4</t>
  </si>
  <si>
    <t>Limited to Federal Indirect rate or de minimis 10% of MTDC</t>
  </si>
  <si>
    <t>If Error check CF Modified Total Direct Costs</t>
  </si>
  <si>
    <t>Total Expenditures</t>
  </si>
  <si>
    <t>Carry Forward Funding Year</t>
  </si>
  <si>
    <t>Unallowable</t>
  </si>
  <si>
    <t>Capital Expenditures</t>
  </si>
  <si>
    <t>Rental Costs</t>
  </si>
  <si>
    <t>Equipment Rent</t>
  </si>
  <si>
    <t>Building Rent</t>
  </si>
  <si>
    <t>Vehicle Leases</t>
  </si>
  <si>
    <t>Tuition Remission</t>
  </si>
  <si>
    <t>Scholarships</t>
  </si>
  <si>
    <t>Participant Support</t>
  </si>
  <si>
    <t>Allowance</t>
  </si>
  <si>
    <t>SubContract &gt; $25K</t>
  </si>
  <si>
    <t>Modified Total Direct Costs</t>
  </si>
  <si>
    <t>de minimis 10% of MTDC</t>
  </si>
  <si>
    <t xml:space="preserve">Enter Federal Indirect Rate </t>
  </si>
  <si>
    <t>Maxium Allowable Indirect</t>
  </si>
  <si>
    <t>programs from sources other than Children's Network of Hillsborough.  If your program is 100% funded by</t>
  </si>
  <si>
    <t>Total Other Funding</t>
  </si>
  <si>
    <t xml:space="preserve">Data Lines/Air Cards </t>
  </si>
  <si>
    <t>Sub - Contracted Services-Other Funds</t>
  </si>
  <si>
    <t>1. Salaries - Direct Services</t>
  </si>
  <si>
    <t>This line item is for detailing the salary costs associated with direct service providers. Do not list each position</t>
  </si>
  <si>
    <t>individually, summarize by job title. Direct care support staff should be included here also.  Methodology for any</t>
  </si>
  <si>
    <t>allocation of less than 100% must be provided in the description.  It is the philosophy of Children's Network of Hillsborough</t>
  </si>
  <si>
    <t>to only recognize direct service positions funded at 20% or greater.  Therefore any position allocated less than 20% is</t>
  </si>
  <si>
    <t xml:space="preserve">considered Indirect and should be included on Tab 11 as part of the Indirect Costs.  Please submit time logs for </t>
  </si>
  <si>
    <t xml:space="preserve">positions &lt;100% or specify tasks/deliverables tied to the position.  Any planned lapse of salaries should </t>
  </si>
  <si>
    <r>
      <t xml:space="preserve">be entered in the last row as a negative.  </t>
    </r>
    <r>
      <rPr>
        <sz val="10"/>
        <color rgb="FFFF0000"/>
        <rFont val="Arial"/>
        <family val="2"/>
      </rPr>
      <t>Positions above Director level is considered Indirect Costs</t>
    </r>
    <r>
      <rPr>
        <sz val="10"/>
        <rFont val="Arial"/>
        <family val="2"/>
      </rPr>
      <t>.</t>
    </r>
  </si>
  <si>
    <t>NOTE:  There will be specific reporting requirements for any QA/QM position listed as Direct Service.</t>
  </si>
  <si>
    <t>Position Title</t>
  </si>
  <si>
    <t>Position Description</t>
  </si>
  <si>
    <t>% Time Funded</t>
  </si>
  <si>
    <t># of Employees</t>
  </si>
  <si>
    <t>Gross Annual Salary</t>
  </si>
  <si>
    <t>Budgeted Cost</t>
  </si>
  <si>
    <t>ECA Use Only</t>
  </si>
  <si>
    <t>Lapse in Position(s)</t>
  </si>
  <si>
    <t>Page Total</t>
  </si>
  <si>
    <t>1. Salaries - Direct Services - (continued)</t>
  </si>
  <si>
    <t>use this continuation page only if necessary</t>
  </si>
  <si>
    <t>2. Benefits - Direct Services</t>
  </si>
  <si>
    <t>This line item is for detailing the benefits costs associated with direct care service positions.  Adjust the percentage</t>
  </si>
  <si>
    <t>rate for your agency.  If you need to enter a percent less than 1%, start with .00 so Excel can format correctly.</t>
  </si>
  <si>
    <t>General Ledger Account</t>
  </si>
  <si>
    <t>Fringe Benefit</t>
  </si>
  <si>
    <t>% Rate</t>
  </si>
  <si>
    <t>FICA / MEDI</t>
  </si>
  <si>
    <t>SUTA</t>
  </si>
  <si>
    <t>FUTA</t>
  </si>
  <si>
    <t>Workman's Comp</t>
  </si>
  <si>
    <t>Health Insurance</t>
  </si>
  <si>
    <t>Pension/Retirement</t>
  </si>
  <si>
    <t>Life Insurance</t>
  </si>
  <si>
    <t>3. Staff Recruitment, Screening &amp; Training</t>
  </si>
  <si>
    <t>This line item is used for recording expenses related to recruiting and screening staff. Training costs for direct</t>
  </si>
  <si>
    <t xml:space="preserve">service personnel that is directly related to the Program may be included.  Children's Network of Hillsborough provides a </t>
  </si>
  <si>
    <t>significant amount of training, however, we realize there may be other trainings or conferences applicable to staff and</t>
  </si>
  <si>
    <t>services provided. With the exception of the annual DCF Summit Conference, please include only those trainings and</t>
  </si>
  <si>
    <t>conferences outside the scope of those provided by Children's Network of Hillsborough.</t>
  </si>
  <si>
    <r>
      <t xml:space="preserve">Description of Expense 
</t>
    </r>
    <r>
      <rPr>
        <b/>
        <sz val="9"/>
        <rFont val="Arial"/>
        <family val="2"/>
      </rPr>
      <t xml:space="preserve">Include Budget narrative and expense Methodology </t>
    </r>
  </si>
  <si>
    <t># of New Hires / Employees</t>
  </si>
  <si>
    <t>Cost per New Hire / Employee</t>
  </si>
  <si>
    <t xml:space="preserve">     Staff Recruitment</t>
  </si>
  <si>
    <t xml:space="preserve">Staff recruitment includes advertising and recruiting costs in local papers and online ads. </t>
  </si>
  <si>
    <t>Subtotal Recruitment</t>
  </si>
  <si>
    <t xml:space="preserve">    Other Employee Related (Screening etc)</t>
  </si>
  <si>
    <t>Employment testing - Initial and ongoing random drug testing, background checks</t>
  </si>
  <si>
    <t>Subtotal Other Employee Related</t>
  </si>
  <si>
    <t xml:space="preserve">     Training</t>
  </si>
  <si>
    <t>Conference Travel/Training - to improve professional development</t>
  </si>
  <si>
    <t>Subtotal Trainings/Conferences &amp; Meetings</t>
  </si>
  <si>
    <t>4. Office Supplies</t>
  </si>
  <si>
    <t>Use this line item for office supplies, postage, shipping, consumables and materials used in support of direct care.</t>
  </si>
  <si>
    <t>Must be expenditures not provided by Children's Network of Hillsborough.</t>
  </si>
  <si>
    <r>
      <t xml:space="preserve">Description of Expense 
</t>
    </r>
    <r>
      <rPr>
        <b/>
        <sz val="9"/>
        <rFont val="Arial"/>
        <family val="2"/>
      </rPr>
      <t>Include Budget narrative and expense Methodology</t>
    </r>
  </si>
  <si>
    <t>Number of Months</t>
  </si>
  <si>
    <t>Rate per Month</t>
  </si>
  <si>
    <t>Subtotal Office Supplies</t>
  </si>
  <si>
    <t xml:space="preserve">Subtotal Client/Participant Support </t>
  </si>
  <si>
    <t>Subtotal Postage and Delivery</t>
  </si>
  <si>
    <t>Subtotal Printing and Copying</t>
  </si>
  <si>
    <t>5. Communications</t>
  </si>
  <si>
    <t>Use this line item for office telephones and fax lines directly allocated to the Program. Charges for cell phones that</t>
  </si>
  <si>
    <t>are not 100% allocated to the Program should be included under the Indirect Costs budget line item. Charges for cell phones</t>
  </si>
  <si>
    <t>that are charged 100% to the Program, please detail number of positions and cost per phone.</t>
  </si>
  <si>
    <t>Subtotal Telephone General</t>
  </si>
  <si>
    <t>Subtotal Cellular Phone</t>
  </si>
  <si>
    <t>Subtotal Data Lines/Air cards</t>
  </si>
  <si>
    <t>6. Travel and Related Expenses</t>
  </si>
  <si>
    <t>This line item is for travel and related expenses to direct care services provided under this contract. For mileage costs,</t>
  </si>
  <si>
    <r>
      <t xml:space="preserve">list total miles budgeted at a maximum of </t>
    </r>
    <r>
      <rPr>
        <sz val="10"/>
        <color rgb="FFFF0000"/>
        <rFont val="Arial"/>
        <family val="2"/>
      </rPr>
      <t>$0.445</t>
    </r>
    <r>
      <rPr>
        <sz val="10"/>
        <rFont val="Arial"/>
        <family val="2"/>
      </rPr>
      <t xml:space="preserve"> per mile.  Auto insurance allowed for Children's Network of Hillsborough</t>
    </r>
  </si>
  <si>
    <t>leased van or allocated amount for vehicles used for direct care only.</t>
  </si>
  <si>
    <t># Units Projected</t>
  </si>
  <si>
    <t>Unit Cost</t>
  </si>
  <si>
    <t>Employee Travel</t>
  </si>
  <si>
    <t>Subtotal Employee Travel</t>
  </si>
  <si>
    <t>Enter Lease cost here only</t>
  </si>
  <si>
    <t>Subtotal Company Vehicle</t>
  </si>
  <si>
    <t>7. Equipment Rental, Repair &amp; Maintenance</t>
  </si>
  <si>
    <t>This line item is for equipment costs related directly for or in the support of direct care services under this contract. Capital Expenditures for general purpose equipment, buildings, and land are unallowable as direct charges, except with prior written approval of the Federal awarding agency or pass-through entity.</t>
  </si>
  <si>
    <t>All equipment purchased with contract dollars must be tagged as Children's Network of Hillsborough assets.</t>
  </si>
  <si>
    <t xml:space="preserve">     Equipment Rental</t>
  </si>
  <si>
    <t>Subtotal Equipment Rental</t>
  </si>
  <si>
    <t xml:space="preserve">     Equipment Repair &amp; Maintenance</t>
  </si>
  <si>
    <t>Subtotal Repairs and Maintenance</t>
  </si>
  <si>
    <t>Furniture/Equipment Purchase - all equipment purchased with contract dollars must be tagged as Children's Network of Hillsborough assets</t>
  </si>
  <si>
    <t>Subtotal Furniture/Equipment</t>
  </si>
  <si>
    <t>8. Occupancy</t>
  </si>
  <si>
    <t>This line item is used for actual rent, lease payments, utility payments or property insurance for facilities for direct</t>
  </si>
  <si>
    <r>
      <t xml:space="preserve">care and related support.  Provider must </t>
    </r>
    <r>
      <rPr>
        <sz val="10"/>
        <color rgb="FFFF0000"/>
        <rFont val="Arial"/>
        <family val="2"/>
      </rPr>
      <t>define methodology</t>
    </r>
    <r>
      <rPr>
        <sz val="10"/>
        <rFont val="Arial"/>
        <family val="2"/>
      </rPr>
      <t xml:space="preserve"> used for allocating each item listed for this line item.</t>
    </r>
  </si>
  <si>
    <t>Subtotal Property Rent/Tax</t>
  </si>
  <si>
    <t>Subtotal  Utilities</t>
  </si>
  <si>
    <t>9. Contracted Professional Services</t>
  </si>
  <si>
    <r>
      <t xml:space="preserve">This line item is used for contracted professional services. Provider must </t>
    </r>
    <r>
      <rPr>
        <sz val="10"/>
        <color rgb="FFFF0000"/>
        <rFont val="Arial"/>
        <family val="2"/>
      </rPr>
      <t>define methodology</t>
    </r>
    <r>
      <rPr>
        <sz val="10"/>
        <rFont val="Arial"/>
        <family val="2"/>
      </rPr>
      <t xml:space="preserve"> used for allocating</t>
    </r>
  </si>
  <si>
    <t>each item listed and how it relates to direct services.  Independent audits may be a direct service if required for</t>
  </si>
  <si>
    <t>compliance with CFR 200.  All required general and professional liability insurance coverage related to</t>
  </si>
  <si>
    <t>direct service provision may be included here.</t>
  </si>
  <si>
    <t>Subtotal Professional Fees</t>
  </si>
  <si>
    <t>Sub-Contracted Services (list individually and provide subcontract)</t>
  </si>
  <si>
    <t>Subtotal  Sub-Contracted Services</t>
  </si>
  <si>
    <t>Subtotal  Insurance</t>
  </si>
  <si>
    <t>10. Dues/Licensing/Advertising</t>
  </si>
  <si>
    <r>
      <t xml:space="preserve">This line item is used for Dues, Licensing and Advertising. Provider must </t>
    </r>
    <r>
      <rPr>
        <sz val="10"/>
        <color rgb="FFFF0000"/>
        <rFont val="Arial"/>
        <family val="2"/>
      </rPr>
      <t>define methodology</t>
    </r>
    <r>
      <rPr>
        <sz val="10"/>
        <rFont val="Arial"/>
        <family val="2"/>
      </rPr>
      <t xml:space="preserve"> used for allocating</t>
    </r>
  </si>
  <si>
    <t xml:space="preserve">each item listed and how it relates to direct services. </t>
  </si>
  <si>
    <t>Subtotal Membership Fees/Dues/Subscriptions</t>
  </si>
  <si>
    <t>Subtotal Licensing Fees</t>
  </si>
  <si>
    <t>Subtotal Advertising</t>
  </si>
  <si>
    <t>10. Indirect Costs</t>
  </si>
  <si>
    <t>Because of the diverse characteristics and accounting practices of various organizations, it is not possible to specify</t>
  </si>
  <si>
    <t>the types of cost which may be classified as indirect costs in all situations.  Indirect Expenditures are limited up to</t>
  </si>
  <si>
    <r>
      <t>the providers Federally Negotiated Indirect Cost Rate (</t>
    </r>
    <r>
      <rPr>
        <sz val="10"/>
        <color rgb="FFFF0000"/>
        <rFont val="Arial"/>
        <family val="2"/>
      </rPr>
      <t>provide letter</t>
    </r>
    <r>
      <rPr>
        <sz val="10"/>
        <rFont val="Arial"/>
        <family val="2"/>
      </rPr>
      <t xml:space="preserve">) or 15% of Modified Total Direct Costs (see tab). </t>
    </r>
  </si>
  <si>
    <t xml:space="preserve"> Typical examples of indirect costs for many organizations may include the following:</t>
  </si>
  <si>
    <t>•</t>
  </si>
  <si>
    <t>Indirect Personnel, i.e., Executive Management</t>
  </si>
  <si>
    <t>Accreditation fees</t>
  </si>
  <si>
    <t>Corporate Administration Fees</t>
  </si>
  <si>
    <t>Legal fees not related to direct services</t>
  </si>
  <si>
    <t>Training for indirect personnel</t>
  </si>
  <si>
    <r>
      <rPr>
        <sz val="10"/>
        <color rgb="FFFF0000"/>
        <rFont val="Arial"/>
        <family val="2"/>
      </rPr>
      <t>ALL</t>
    </r>
    <r>
      <rPr>
        <sz val="10"/>
        <rFont val="Arial"/>
        <family val="2"/>
      </rPr>
      <t xml:space="preserve"> Payroll Services </t>
    </r>
  </si>
  <si>
    <r>
      <rPr>
        <sz val="10"/>
        <color rgb="FFFF0000"/>
        <rFont val="Arial"/>
        <family val="2"/>
      </rPr>
      <t>ALL</t>
    </r>
    <r>
      <rPr>
        <sz val="10"/>
        <rFont val="Arial"/>
        <family val="2"/>
      </rPr>
      <t xml:space="preserve"> Finance/Accounting Services</t>
    </r>
  </si>
  <si>
    <t>Human Resources</t>
  </si>
  <si>
    <t>Information Technology Services (IT)</t>
  </si>
  <si>
    <t>Depreciation or use allowances on buildings and equipment (not purchased with CNHC funds)</t>
  </si>
  <si>
    <t>Liability insurance allocated as indirect</t>
  </si>
  <si>
    <t>General Administration and General Expenses (with the exception of direct service support personnel)</t>
  </si>
  <si>
    <t>Any other cost that cannot be allocated to the direct program costs but is specifically incurred</t>
  </si>
  <si>
    <t>by this program.</t>
  </si>
  <si>
    <t>Federally Negotiated Indirect Cost Rate - Direct Cost Base</t>
  </si>
  <si>
    <t>Enter Rate   or leave blank for no rate</t>
  </si>
  <si>
    <t>Max Indirect</t>
  </si>
  <si>
    <t>OR</t>
  </si>
  <si>
    <t>Federally Negotiated Indirect Cost Rate - Direct Salaries and Wages Base</t>
  </si>
  <si>
    <t>15% Modified Total Direct Costs</t>
  </si>
  <si>
    <t>Equipment</t>
  </si>
  <si>
    <t>SubContract &gt; $50K</t>
  </si>
  <si>
    <t>de minimis 15% of MTDC</t>
  </si>
  <si>
    <t>Response:</t>
  </si>
  <si>
    <t>CNHC Response:</t>
  </si>
  <si>
    <t>3. Recruitment</t>
  </si>
  <si>
    <t>6. Travel</t>
  </si>
  <si>
    <t>7. Equipment</t>
  </si>
  <si>
    <t>9. Professional</t>
  </si>
  <si>
    <t>10. Dues-Licenses-Advertising</t>
  </si>
  <si>
    <t>11. Indirect Costs</t>
  </si>
  <si>
    <t>Budget Approval</t>
  </si>
  <si>
    <t xml:space="preserve">NOTE:  </t>
  </si>
  <si>
    <t xml:space="preserve">This budget is not official until it has been analyzed and approved by the authorized Children's Network of Hillborough finance staff as outlined below:  </t>
  </si>
  <si>
    <r>
      <t>COST ANALYSIS/COMPARISON</t>
    </r>
    <r>
      <rPr>
        <sz val="10"/>
        <color theme="1"/>
        <rFont val="Times New Roman"/>
        <family val="1"/>
      </rPr>
      <t xml:space="preserve">-Refers to a formal review process to ensure the costs associated with the purchase are </t>
    </r>
    <r>
      <rPr>
        <b/>
        <sz val="10"/>
        <color theme="1"/>
        <rFont val="Times New Roman"/>
        <family val="1"/>
      </rPr>
      <t xml:space="preserve">appropriate, allowable, reasonable, </t>
    </r>
    <r>
      <rPr>
        <sz val="10"/>
        <color theme="1"/>
        <rFont val="Times New Roman"/>
        <family val="1"/>
      </rPr>
      <t>and</t>
    </r>
    <r>
      <rPr>
        <b/>
        <sz val="10"/>
        <color theme="1"/>
        <rFont val="Times New Roman"/>
        <family val="1"/>
      </rPr>
      <t xml:space="preserve"> necessary, </t>
    </r>
    <r>
      <rPr>
        <sz val="10"/>
        <color theme="1"/>
        <rFont val="Times New Roman"/>
        <family val="1"/>
      </rPr>
      <t>which is required for all subcontracted services.  At a minimum, a cost analysis/comparison is utilized, documenting quotes or pricing structures from other similar subcontractors or sources to determine the reasonableness and Children's Network of Hillsborough would document an assessment of the appropriateness and necessity of the costs for all professional services subcontracts.  A detailed cost analysis is required for any purchase greater than $150,000 annually (a 12 consecutive month period), although it may be conducted for purchases of a lesser dollar amount.  A detailed cost analysis involves a documented review/analysis of the Provider’s budget and each line item (along with a detailed narrative of the line item) to determine if the costs are appropriate, reasonable, and necessary.</t>
    </r>
  </si>
  <si>
    <r>
      <t>COST ANALYSIS - LOCAL COMPETITIVE RATE TEST</t>
    </r>
    <r>
      <rPr>
        <sz val="10"/>
        <color theme="1"/>
        <rFont val="Times New Roman"/>
        <family val="1"/>
      </rPr>
      <t xml:space="preserve">- If there are providers of the service in the geographic area, the local competitive rate test is used.  To meet the </t>
    </r>
    <r>
      <rPr>
        <b/>
        <i/>
        <sz val="10"/>
        <color theme="1"/>
        <rFont val="Times New Roman"/>
        <family val="1"/>
      </rPr>
      <t>appropriate, allowable, reasonable and necessary test</t>
    </r>
    <r>
      <rPr>
        <sz val="10"/>
        <color theme="1"/>
        <rFont val="Times New Roman"/>
        <family val="1"/>
      </rPr>
      <t xml:space="preserve"> competitive costs are determined through a local survey of the cost of the proposed service.  The average competitive cost determined by the survey is used to verify that the rate is competitive.  The Director of Contract Management and the VP of Finance, or designated staff, must determine the degree of competition.</t>
    </r>
  </si>
  <si>
    <r>
      <t>COST ANALYSIS - LOCAL COMPARATIVE RATE TEST-</t>
    </r>
    <r>
      <rPr>
        <sz val="10"/>
        <color theme="1"/>
        <rFont val="Times New Roman"/>
        <family val="1"/>
      </rPr>
      <t xml:space="preserve"> If there are no providers of the service in the geographic area, the local comparable rate test may be used. To meet the </t>
    </r>
    <r>
      <rPr>
        <b/>
        <i/>
        <sz val="10"/>
        <color theme="1"/>
        <rFont val="Times New Roman"/>
        <family val="1"/>
      </rPr>
      <t>appropriate, allowable, reasonable and necessary test</t>
    </r>
    <r>
      <rPr>
        <sz val="10"/>
        <color theme="1"/>
        <rFont val="Times New Roman"/>
        <family val="1"/>
      </rPr>
      <t xml:space="preserve"> the rate must be comparable with the going rate for comparable, similar services in the geographic area where the service is being provided.  The Director of Contract Management and the VP of Finance, or designated staff, must determine the degree of competition.</t>
    </r>
  </si>
  <si>
    <r>
      <t xml:space="preserve">RAN TEST </t>
    </r>
    <r>
      <rPr>
        <sz val="10"/>
        <color theme="1"/>
        <rFont val="Times New Roman"/>
        <family val="1"/>
      </rPr>
      <t xml:space="preserve">- For contracts where Children's Network of Hillsborough is providing supplemental program funding the budget review process will ensure the overall program costs are </t>
    </r>
    <r>
      <rPr>
        <b/>
        <sz val="10"/>
        <color theme="1"/>
        <rFont val="Times New Roman"/>
        <family val="1"/>
      </rPr>
      <t xml:space="preserve">reasonable, allowable, </t>
    </r>
    <r>
      <rPr>
        <sz val="10"/>
        <color theme="1"/>
        <rFont val="Times New Roman"/>
        <family val="1"/>
      </rPr>
      <t>and</t>
    </r>
    <r>
      <rPr>
        <b/>
        <sz val="10"/>
        <color theme="1"/>
        <rFont val="Times New Roman"/>
        <family val="1"/>
      </rPr>
      <t xml:space="preserve"> necessary</t>
    </r>
    <r>
      <rPr>
        <sz val="10"/>
        <color theme="1"/>
        <rFont val="Times New Roman"/>
        <family val="1"/>
      </rPr>
      <t>.  For any costs deemed unallowable (i.e. fundraising), the review the program budget will ensure other funding sources are available to cover these costs.</t>
    </r>
  </si>
  <si>
    <t>I, _______________________________, judge this budget to be appropriate, allowable, reasonable and necessary</t>
  </si>
  <si>
    <t xml:space="preserve"> for the services to be purchased.  </t>
  </si>
  <si>
    <t>VP of Finance, Controller or Chief Financial Officer</t>
  </si>
  <si>
    <t>Witness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</si>
</sst>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0.00_);_(&quot;$&quot;* \(#,##0.00\);_(&quot;$&quot;* &quot;-&quot;??_);_(@_)"/>
    <numFmt numFmtId="43" formatCode="_(* #,##0.00_);_(* \(#,##0.00\);_(* &quot;-&quot;??_);_(@_)"/>
    <numFmt numFmtId="164" formatCode="_(* #,##0_);_(* \(#,##0\);_(* &quot;-&quot;??_);_(@_)"/>
    <numFmt numFmtId="165" formatCode="0.0%"/>
    <numFmt numFmtId="166" formatCode="_(* #,##0.0000_);_(* \(#,##0.0000\);_(* &quot;-&quot;??_);_(@_)"/>
    <numFmt numFmtId="167" formatCode="0.0"/>
    <numFmt numFmtId="168" formatCode="#,##0.00&quot; &quot;;&quot; (&quot;#,##0.00&quot;)&quot;;&quot; -&quot;#&quot; &quot;;@&quot; &quot;"/>
    <numFmt numFmtId="169" formatCode="&quot; $&quot;#,##0.00&quot; &quot;;&quot; $(&quot;#,##0.00&quot;)&quot;;&quot; $-&quot;#&quot; &quot;;@&quot; &quot;"/>
    <numFmt numFmtId="170" formatCode="[$-409]General"/>
    <numFmt numFmtId="171" formatCode="[$-409]0%"/>
    <numFmt numFmtId="172" formatCode="[$$-409]#,##0.00;[Red]&quot;-&quot;[$$-409]#,##0.00"/>
    <numFmt numFmtId="173" formatCode="_(* #,##0.000_);_(* \(#,##0.000\);_(* &quot;-&quot;??_);_(@_)"/>
  </numFmts>
  <fonts count="5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2"/>
      <name val="Arial"/>
      <family val="2"/>
    </font>
    <font>
      <sz val="12"/>
      <name val="Arial"/>
      <family val="2"/>
    </font>
    <font>
      <sz val="11"/>
      <name val="Arial"/>
      <family val="2"/>
    </font>
    <font>
      <b/>
      <sz val="14"/>
      <name val="Arial"/>
      <family val="2"/>
    </font>
    <font>
      <b/>
      <u/>
      <sz val="14"/>
      <name val="Arial"/>
      <family val="2"/>
    </font>
    <font>
      <b/>
      <sz val="11"/>
      <name val="Arial"/>
      <family val="2"/>
    </font>
    <font>
      <sz val="12"/>
      <color indexed="8"/>
      <name val="Arial"/>
      <family val="2"/>
    </font>
    <font>
      <sz val="14"/>
      <name val="Arial"/>
      <family val="2"/>
    </font>
    <font>
      <b/>
      <sz val="12"/>
      <color indexed="8"/>
      <name val="Arial"/>
      <family val="2"/>
    </font>
    <font>
      <sz val="8"/>
      <name val="Arial"/>
      <family val="2"/>
    </font>
    <font>
      <b/>
      <sz val="16"/>
      <name val="Arial"/>
      <family val="2"/>
    </font>
    <font>
      <sz val="10"/>
      <name val="Calibri"/>
      <family val="2"/>
    </font>
    <font>
      <b/>
      <sz val="9"/>
      <name val="Arial"/>
      <family val="2"/>
    </font>
    <font>
      <b/>
      <sz val="11"/>
      <color theme="1"/>
      <name val="Calibri"/>
      <family val="2"/>
      <scheme val="minor"/>
    </font>
    <font>
      <sz val="12"/>
      <color rgb="FF000000"/>
      <name val="Arial"/>
      <family val="2"/>
    </font>
    <font>
      <b/>
      <sz val="11"/>
      <color rgb="FFFF0000"/>
      <name val="Arial"/>
      <family val="2"/>
    </font>
    <font>
      <b/>
      <sz val="12"/>
      <color rgb="FFFF0000"/>
      <name val="Arial"/>
      <family val="2"/>
    </font>
    <font>
      <b/>
      <sz val="16"/>
      <color rgb="FFFF0000"/>
      <name val="Arial"/>
      <family val="2"/>
    </font>
    <font>
      <b/>
      <sz val="14"/>
      <color theme="1"/>
      <name val="Calibri"/>
      <family val="2"/>
      <scheme val="minor"/>
    </font>
    <font>
      <sz val="11"/>
      <color theme="4" tint="-0.249977111117893"/>
      <name val="Calibri"/>
      <family val="2"/>
      <scheme val="minor"/>
    </font>
    <font>
      <sz val="12"/>
      <color theme="1"/>
      <name val="Arial"/>
      <family val="2"/>
    </font>
    <font>
      <sz val="11"/>
      <color rgb="FFFF0000"/>
      <name val="Calibri"/>
      <family val="2"/>
      <scheme val="minor"/>
    </font>
    <font>
      <b/>
      <sz val="10"/>
      <color rgb="FFFF0000"/>
      <name val="Arial"/>
      <family val="2"/>
    </font>
    <font>
      <sz val="10"/>
      <color rgb="FFFF0000"/>
      <name val="Arial"/>
      <family val="2"/>
    </font>
    <font>
      <u/>
      <sz val="10"/>
      <name val="Arial"/>
      <family val="2"/>
    </font>
    <font>
      <sz val="11"/>
      <color theme="1"/>
      <name val="Arial"/>
      <family val="2"/>
    </font>
    <font>
      <sz val="12"/>
      <color rgb="FFFF0000"/>
      <name val="Arial"/>
      <family val="2"/>
    </font>
    <font>
      <sz val="10"/>
      <color theme="1"/>
      <name val="Arial"/>
      <family val="2"/>
    </font>
    <font>
      <b/>
      <sz val="10"/>
      <color theme="1"/>
      <name val="Times New Roman"/>
      <family val="1"/>
    </font>
    <font>
      <sz val="10"/>
      <color theme="1"/>
      <name val="Times New Roman"/>
      <family val="1"/>
    </font>
    <font>
      <b/>
      <i/>
      <sz val="10"/>
      <color theme="1"/>
      <name val="Times New Roman"/>
      <family val="1"/>
    </font>
    <font>
      <sz val="9"/>
      <name val="Arial"/>
      <family val="2"/>
    </font>
    <font>
      <sz val="11"/>
      <color rgb="FF000000"/>
      <name val="Arial"/>
      <family val="2"/>
    </font>
    <font>
      <b/>
      <i/>
      <sz val="16"/>
      <color rgb="FF000000"/>
      <name val="Arial"/>
      <family val="2"/>
    </font>
    <font>
      <sz val="10"/>
      <color rgb="FF000000"/>
      <name val="Arial"/>
      <family val="2"/>
    </font>
    <font>
      <sz val="11"/>
      <color rgb="FF000000"/>
      <name val="Calibri"/>
      <family val="2"/>
    </font>
    <font>
      <b/>
      <i/>
      <u/>
      <sz val="11"/>
      <color rgb="FF000000"/>
      <name val="Arial"/>
      <family val="2"/>
    </font>
    <font>
      <sz val="10"/>
      <color theme="0"/>
      <name val="Arial"/>
      <family val="2"/>
    </font>
    <font>
      <sz val="8"/>
      <name val="Arial"/>
      <family val="2"/>
    </font>
    <font>
      <i/>
      <sz val="10"/>
      <name val="Arial"/>
      <family val="2"/>
    </font>
  </fonts>
  <fills count="13">
    <fill>
      <patternFill patternType="none"/>
    </fill>
    <fill>
      <patternFill patternType="gray125"/>
    </fill>
    <fill>
      <patternFill patternType="solid">
        <fgColor rgb="FFAFC6FF"/>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39997558519241921"/>
        <bgColor indexed="64"/>
      </patternFill>
    </fill>
  </fills>
  <borders count="50">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74">
    <xf numFmtId="0" fontId="0"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6" fillId="0" borderId="0"/>
    <xf numFmtId="0" fontId="5" fillId="0" borderId="0"/>
    <xf numFmtId="0" fontId="5" fillId="0" borderId="0"/>
    <xf numFmtId="44" fontId="7" fillId="0" borderId="0" applyFont="0" applyFill="0" applyBorder="0" applyAlignment="0" applyProtection="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xf numFmtId="0" fontId="7" fillId="0" borderId="0"/>
    <xf numFmtId="0" fontId="42" fillId="0" borderId="0"/>
    <xf numFmtId="43" fontId="7" fillId="0" borderId="0" applyFont="0" applyFill="0" applyBorder="0" applyAlignment="0" applyProtection="0"/>
    <xf numFmtId="168" fontId="42" fillId="0" borderId="0" applyFont="0" applyBorder="0" applyProtection="0"/>
    <xf numFmtId="43" fontId="7" fillId="0" borderId="0" applyFont="0" applyFill="0" applyBorder="0" applyAlignment="0" applyProtection="0"/>
    <xf numFmtId="168" fontId="42" fillId="0" borderId="0" applyFont="0" applyBorder="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169" fontId="42" fillId="0" borderId="0" applyFont="0" applyBorder="0" applyProtection="0"/>
    <xf numFmtId="168" fontId="42" fillId="0" borderId="0" applyFont="0" applyBorder="0" applyProtection="0"/>
    <xf numFmtId="0" fontId="42" fillId="0" borderId="0" applyNumberFormat="0" applyFont="0" applyBorder="0" applyProtection="0"/>
    <xf numFmtId="0" fontId="42" fillId="0" borderId="0" applyNumberFormat="0" applyFont="0" applyBorder="0" applyProtection="0"/>
    <xf numFmtId="0" fontId="43" fillId="0" borderId="0" applyNumberFormat="0" applyBorder="0" applyProtection="0">
      <alignment horizontal="center"/>
    </xf>
    <xf numFmtId="0" fontId="43" fillId="0" borderId="0" applyNumberFormat="0" applyBorder="0" applyProtection="0">
      <alignment horizontal="center" textRotation="90"/>
    </xf>
    <xf numFmtId="170" fontId="44" fillId="0" borderId="0" applyBorder="0" applyProtection="0"/>
    <xf numFmtId="0" fontId="7" fillId="0" borderId="0"/>
    <xf numFmtId="170" fontId="44" fillId="0" borderId="0" applyBorder="0" applyProtection="0"/>
    <xf numFmtId="0" fontId="7" fillId="0" borderId="0"/>
    <xf numFmtId="170" fontId="44" fillId="0" borderId="0" applyBorder="0" applyProtection="0"/>
    <xf numFmtId="0" fontId="7" fillId="0" borderId="0"/>
    <xf numFmtId="170" fontId="44" fillId="0" borderId="0" applyBorder="0" applyProtection="0"/>
    <xf numFmtId="0" fontId="1" fillId="0" borderId="0"/>
    <xf numFmtId="0" fontId="1" fillId="0" borderId="0"/>
    <xf numFmtId="0" fontId="1" fillId="0" borderId="0"/>
    <xf numFmtId="170" fontId="45" fillId="0" borderId="0" applyBorder="0" applyProtection="0"/>
    <xf numFmtId="0" fontId="1" fillId="0" borderId="0"/>
    <xf numFmtId="0" fontId="1" fillId="0" borderId="0"/>
    <xf numFmtId="0" fontId="1" fillId="0" borderId="0"/>
    <xf numFmtId="170" fontId="45" fillId="0" borderId="0" applyBorder="0" applyProtection="0"/>
    <xf numFmtId="0" fontId="7" fillId="0" borderId="0"/>
    <xf numFmtId="9" fontId="7" fillId="0" borderId="0" applyFont="0" applyFill="0" applyBorder="0" applyAlignment="0" applyProtection="0"/>
    <xf numFmtId="171" fontId="42" fillId="0" borderId="0" applyFont="0" applyBorder="0" applyProtection="0"/>
    <xf numFmtId="9" fontId="7" fillId="0" borderId="0" applyFont="0" applyFill="0" applyBorder="0" applyAlignment="0" applyProtection="0"/>
    <xf numFmtId="171" fontId="42" fillId="0" borderId="0" applyFont="0" applyBorder="0" applyProtection="0"/>
    <xf numFmtId="9" fontId="7" fillId="0" borderId="0" applyFont="0" applyFill="0" applyBorder="0" applyAlignment="0" applyProtection="0"/>
    <xf numFmtId="0" fontId="46" fillId="0" borderId="0" applyNumberFormat="0" applyBorder="0" applyProtection="0"/>
    <xf numFmtId="172" fontId="46" fillId="0" borderId="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cellStyleXfs>
  <cellXfs count="416">
    <xf numFmtId="0" fontId="0" fillId="0" borderId="0" xfId="0"/>
    <xf numFmtId="0" fontId="0" fillId="0" borderId="0" xfId="0" applyAlignment="1">
      <alignment horizontal="center"/>
    </xf>
    <xf numFmtId="0" fontId="0" fillId="0" borderId="0" xfId="0" applyAlignment="1">
      <alignment horizontal="right"/>
    </xf>
    <xf numFmtId="0" fontId="9" fillId="0" borderId="0" xfId="0" applyFont="1"/>
    <xf numFmtId="0" fontId="14" fillId="0" borderId="0" xfId="0" applyFont="1" applyAlignment="1">
      <alignment horizontal="center"/>
    </xf>
    <xf numFmtId="0" fontId="11" fillId="0" borderId="0" xfId="0" applyFont="1" applyAlignment="1">
      <alignment horizontal="left"/>
    </xf>
    <xf numFmtId="0" fontId="24" fillId="0" borderId="0" xfId="0" applyFont="1"/>
    <xf numFmtId="0" fontId="0" fillId="3" borderId="3" xfId="0" applyFill="1" applyBorder="1"/>
    <xf numFmtId="0" fontId="0" fillId="4" borderId="0" xfId="0" applyFill="1"/>
    <xf numFmtId="0" fontId="0" fillId="4" borderId="0" xfId="0" applyFill="1" applyAlignment="1">
      <alignment horizontal="center"/>
    </xf>
    <xf numFmtId="14" fontId="0" fillId="0" borderId="0" xfId="0" applyNumberFormat="1" applyAlignment="1">
      <alignment horizontal="right"/>
    </xf>
    <xf numFmtId="0" fontId="7" fillId="4" borderId="0" xfId="0" applyFont="1" applyFill="1"/>
    <xf numFmtId="0" fontId="0" fillId="0" borderId="14" xfId="0" applyBorder="1" applyAlignment="1" applyProtection="1">
      <alignment horizontal="center" vertical="center"/>
      <protection locked="0"/>
    </xf>
    <xf numFmtId="0" fontId="0" fillId="0" borderId="35" xfId="0"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43" fontId="0" fillId="0" borderId="7" xfId="1" applyFont="1" applyBorder="1" applyAlignment="1" applyProtection="1">
      <alignment vertical="center"/>
      <protection locked="0"/>
    </xf>
    <xf numFmtId="43" fontId="0" fillId="0" borderId="14" xfId="1" applyFont="1" applyBorder="1" applyAlignment="1" applyProtection="1">
      <alignment vertical="center"/>
      <protection locked="0"/>
    </xf>
    <xf numFmtId="43" fontId="0" fillId="0" borderId="19" xfId="1" applyFont="1" applyBorder="1" applyAlignment="1" applyProtection="1">
      <alignment vertical="center"/>
      <protection locked="0"/>
    </xf>
    <xf numFmtId="0" fontId="7" fillId="0" borderId="14" xfId="0" applyFont="1" applyBorder="1" applyAlignment="1" applyProtection="1">
      <alignment horizontal="center" vertical="center" wrapText="1"/>
      <protection locked="0"/>
    </xf>
    <xf numFmtId="0" fontId="0" fillId="0" borderId="36" xfId="0" applyBorder="1" applyAlignment="1" applyProtection="1">
      <alignment horizontal="center" vertical="center"/>
      <protection locked="0"/>
    </xf>
    <xf numFmtId="10" fontId="0" fillId="0" borderId="14" xfId="2" applyNumberFormat="1" applyFont="1" applyBorder="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0" fillId="0" borderId="33" xfId="0" applyBorder="1" applyAlignment="1" applyProtection="1">
      <alignment horizontal="center" vertical="center"/>
      <protection locked="0"/>
    </xf>
    <xf numFmtId="0" fontId="0" fillId="0" borderId="19" xfId="0" applyBorder="1" applyAlignment="1" applyProtection="1">
      <alignment horizontal="center" vertical="center" wrapText="1"/>
      <protection locked="0"/>
    </xf>
    <xf numFmtId="10" fontId="0" fillId="0" borderId="19" xfId="2" applyNumberFormat="1"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43" fontId="0" fillId="0" borderId="13" xfId="1" applyFont="1" applyBorder="1" applyAlignment="1" applyProtection="1">
      <alignment vertical="center"/>
      <protection locked="0"/>
    </xf>
    <xf numFmtId="0" fontId="0" fillId="0" borderId="3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0" fillId="0" borderId="19" xfId="0" applyBorder="1" applyAlignment="1" applyProtection="1">
      <alignment horizontal="center" vertical="center"/>
      <protection locked="0"/>
    </xf>
    <xf numFmtId="1" fontId="0" fillId="0" borderId="14" xfId="0" applyNumberFormat="1" applyBorder="1" applyAlignment="1" applyProtection="1">
      <alignment horizontal="center" vertical="center"/>
      <protection locked="0"/>
    </xf>
    <xf numFmtId="1" fontId="0" fillId="0" borderId="19" xfId="0" applyNumberFormat="1" applyBorder="1" applyAlignment="1" applyProtection="1">
      <alignment horizontal="center" vertical="center"/>
      <protection locked="0"/>
    </xf>
    <xf numFmtId="0" fontId="11" fillId="7" borderId="0" xfId="0" applyFont="1" applyFill="1" applyAlignment="1">
      <alignment horizontal="center" vertical="center"/>
    </xf>
    <xf numFmtId="0" fontId="11" fillId="7" borderId="0" xfId="0" applyFont="1" applyFill="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right" vertical="center"/>
    </xf>
    <xf numFmtId="0" fontId="0" fillId="0" borderId="0" xfId="0" applyAlignment="1">
      <alignment vertical="center"/>
    </xf>
    <xf numFmtId="0" fontId="11" fillId="7" borderId="0" xfId="0" quotePrefix="1" applyFont="1" applyFill="1" applyAlignment="1">
      <alignment vertical="center"/>
    </xf>
    <xf numFmtId="0" fontId="7" fillId="0" borderId="0" xfId="4"/>
    <xf numFmtId="0" fontId="10" fillId="0" borderId="0" xfId="12" applyFont="1"/>
    <xf numFmtId="0" fontId="6" fillId="0" borderId="0" xfId="12" applyAlignment="1">
      <alignment wrapText="1"/>
    </xf>
    <xf numFmtId="0" fontId="31" fillId="0" borderId="0" xfId="12" applyFont="1" applyAlignment="1">
      <alignment wrapText="1"/>
    </xf>
    <xf numFmtId="0" fontId="6" fillId="0" borderId="0" xfId="12"/>
    <xf numFmtId="0" fontId="20" fillId="0" borderId="0" xfId="0" applyFont="1" applyAlignment="1">
      <alignment horizontal="center"/>
    </xf>
    <xf numFmtId="0" fontId="35" fillId="0" borderId="0" xfId="12" applyFont="1" applyAlignment="1">
      <alignment wrapText="1"/>
    </xf>
    <xf numFmtId="0" fontId="30" fillId="0" borderId="0" xfId="12" applyFont="1" applyAlignment="1">
      <alignment wrapText="1"/>
    </xf>
    <xf numFmtId="0" fontId="36" fillId="0" borderId="0" xfId="12" applyFont="1" applyAlignment="1">
      <alignment wrapText="1"/>
    </xf>
    <xf numFmtId="0" fontId="35" fillId="0" borderId="0" xfId="12" applyFont="1"/>
    <xf numFmtId="0" fontId="33" fillId="0" borderId="0" xfId="12" applyFont="1" applyAlignment="1">
      <alignment wrapText="1"/>
    </xf>
    <xf numFmtId="0" fontId="37" fillId="0" borderId="0" xfId="12" applyFont="1" applyAlignment="1">
      <alignment wrapText="1"/>
    </xf>
    <xf numFmtId="0" fontId="8" fillId="0" borderId="0" xfId="4" applyFont="1"/>
    <xf numFmtId="0" fontId="5" fillId="0" borderId="0" xfId="14"/>
    <xf numFmtId="0" fontId="32" fillId="0" borderId="0" xfId="4" applyFont="1"/>
    <xf numFmtId="0" fontId="33" fillId="0" borderId="0" xfId="4" applyFont="1"/>
    <xf numFmtId="0" fontId="7" fillId="0" borderId="36" xfId="0" applyFont="1" applyBorder="1" applyAlignment="1" applyProtection="1">
      <alignment horizontal="center" vertical="center" wrapText="1"/>
      <protection locked="0"/>
    </xf>
    <xf numFmtId="0" fontId="7" fillId="0" borderId="35"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7" fillId="0" borderId="14" xfId="0" applyFont="1" applyBorder="1" applyAlignment="1" applyProtection="1">
      <alignment horizontal="left" vertical="center" wrapText="1"/>
      <protection locked="0"/>
    </xf>
    <xf numFmtId="0" fontId="33" fillId="0" borderId="14" xfId="0" applyFont="1" applyBorder="1" applyAlignment="1" applyProtection="1">
      <alignment horizontal="center" vertical="center" wrapText="1"/>
      <protection locked="0"/>
    </xf>
    <xf numFmtId="0" fontId="11" fillId="0" borderId="0" xfId="4" applyFont="1" applyAlignment="1">
      <alignment horizontal="left"/>
    </xf>
    <xf numFmtId="0" fontId="36" fillId="0" borderId="0" xfId="0" applyFont="1" applyAlignment="1">
      <alignment horizontal="left"/>
    </xf>
    <xf numFmtId="43" fontId="12" fillId="0" borderId="14" xfId="1" applyFont="1" applyFill="1" applyBorder="1" applyAlignment="1" applyProtection="1">
      <alignment vertical="center"/>
      <protection locked="0"/>
    </xf>
    <xf numFmtId="0" fontId="7" fillId="0" borderId="0" xfId="12" applyFont="1" applyAlignment="1">
      <alignment horizontal="left" wrapText="1"/>
    </xf>
    <xf numFmtId="0" fontId="7" fillId="0" borderId="0" xfId="12" applyFont="1" applyAlignment="1">
      <alignment wrapText="1"/>
    </xf>
    <xf numFmtId="0" fontId="7" fillId="0" borderId="0" xfId="0" applyFont="1" applyAlignment="1">
      <alignment horizontal="center" wrapText="1"/>
    </xf>
    <xf numFmtId="0" fontId="33" fillId="0" borderId="0" xfId="0" applyFont="1" applyAlignment="1">
      <alignment horizontal="center" wrapText="1"/>
    </xf>
    <xf numFmtId="0" fontId="11" fillId="0" borderId="14" xfId="0" quotePrefix="1" applyFont="1" applyBorder="1" applyAlignment="1">
      <alignment vertical="center"/>
    </xf>
    <xf numFmtId="0" fontId="11" fillId="0" borderId="14" xfId="0" applyFont="1" applyBorder="1" applyAlignment="1">
      <alignment horizontal="center" vertical="center"/>
    </xf>
    <xf numFmtId="0" fontId="11" fillId="0" borderId="14" xfId="0" applyFont="1" applyBorder="1" applyAlignment="1">
      <alignment vertical="center"/>
    </xf>
    <xf numFmtId="0" fontId="7" fillId="0" borderId="13" xfId="4" applyBorder="1" applyAlignment="1" applyProtection="1">
      <alignment horizontal="center" vertical="center" wrapText="1"/>
      <protection locked="0"/>
    </xf>
    <xf numFmtId="0" fontId="8" fillId="8" borderId="25" xfId="4" applyFont="1" applyFill="1" applyBorder="1" applyAlignment="1">
      <alignment horizontal="left" vertical="center"/>
    </xf>
    <xf numFmtId="0" fontId="8" fillId="8" borderId="28" xfId="4" applyFont="1" applyFill="1" applyBorder="1" applyAlignment="1">
      <alignment horizontal="left" vertical="center"/>
    </xf>
    <xf numFmtId="0" fontId="7" fillId="8" borderId="21" xfId="4" applyFill="1" applyBorder="1" applyAlignment="1" applyProtection="1">
      <alignment horizontal="center" vertical="center" wrapText="1"/>
      <protection locked="0"/>
    </xf>
    <xf numFmtId="0" fontId="7" fillId="8" borderId="21" xfId="4" applyFill="1" applyBorder="1" applyAlignment="1" applyProtection="1">
      <alignment horizontal="center" vertical="center"/>
      <protection locked="0"/>
    </xf>
    <xf numFmtId="43" fontId="7" fillId="8" borderId="21" xfId="1" applyFont="1" applyFill="1" applyBorder="1" applyAlignment="1" applyProtection="1">
      <alignment vertical="center"/>
      <protection locked="0"/>
    </xf>
    <xf numFmtId="43" fontId="7" fillId="8" borderId="29" xfId="1" applyFont="1" applyFill="1" applyBorder="1" applyAlignment="1" applyProtection="1">
      <alignment vertical="center"/>
      <protection locked="0"/>
    </xf>
    <xf numFmtId="43" fontId="12" fillId="0" borderId="14" xfId="1" applyFont="1" applyBorder="1" applyAlignment="1" applyProtection="1">
      <alignment vertical="center"/>
      <protection locked="0"/>
    </xf>
    <xf numFmtId="0" fontId="7" fillId="0" borderId="14" xfId="4" applyBorder="1" applyAlignment="1" applyProtection="1">
      <alignment horizontal="center" vertical="center" wrapText="1"/>
      <protection locked="0"/>
    </xf>
    <xf numFmtId="0" fontId="7" fillId="0" borderId="36" xfId="4" applyBorder="1" applyAlignment="1" applyProtection="1">
      <alignment horizontal="center" vertical="center" wrapText="1"/>
      <protection locked="0"/>
    </xf>
    <xf numFmtId="0" fontId="7" fillId="0" borderId="0" xfId="4" applyProtection="1">
      <protection locked="0"/>
    </xf>
    <xf numFmtId="0" fontId="7" fillId="0" borderId="0" xfId="4" applyAlignment="1" applyProtection="1">
      <alignment vertical="center"/>
      <protection locked="0"/>
    </xf>
    <xf numFmtId="43" fontId="10" fillId="2" borderId="3" xfId="1" applyFont="1" applyFill="1" applyBorder="1" applyAlignment="1" applyProtection="1">
      <alignment vertical="center"/>
    </xf>
    <xf numFmtId="43" fontId="8" fillId="0" borderId="0" xfId="1" applyFont="1" applyAlignment="1" applyProtection="1">
      <alignment horizontal="center" vertical="center" wrapText="1"/>
      <protection locked="0"/>
    </xf>
    <xf numFmtId="0" fontId="7" fillId="0" borderId="0" xfId="4" applyAlignment="1">
      <alignment horizontal="left"/>
    </xf>
    <xf numFmtId="0" fontId="15" fillId="2" borderId="22" xfId="4" applyFont="1" applyFill="1" applyBorder="1" applyAlignment="1">
      <alignment horizontal="center" wrapText="1"/>
    </xf>
    <xf numFmtId="0" fontId="15" fillId="2" borderId="23" xfId="4" applyFont="1" applyFill="1" applyBorder="1" applyAlignment="1">
      <alignment horizontal="center" wrapText="1"/>
    </xf>
    <xf numFmtId="0" fontId="15" fillId="2" borderId="24" xfId="4" applyFont="1" applyFill="1" applyBorder="1" applyAlignment="1">
      <alignment horizontal="center" wrapText="1"/>
    </xf>
    <xf numFmtId="43" fontId="7" fillId="5" borderId="5" xfId="1" applyFont="1" applyFill="1" applyBorder="1" applyAlignment="1" applyProtection="1">
      <alignment vertical="center"/>
    </xf>
    <xf numFmtId="43" fontId="7" fillId="9" borderId="5" xfId="1" applyFont="1" applyFill="1" applyBorder="1" applyAlignment="1" applyProtection="1">
      <alignment vertical="center"/>
    </xf>
    <xf numFmtId="43" fontId="7" fillId="9" borderId="18" xfId="1" applyFont="1" applyFill="1" applyBorder="1" applyAlignment="1" applyProtection="1">
      <alignment vertical="center"/>
    </xf>
    <xf numFmtId="0" fontId="7" fillId="0" borderId="12" xfId="4" applyBorder="1" applyAlignment="1" applyProtection="1">
      <alignment horizontal="center" vertical="center" wrapText="1"/>
      <protection locked="0"/>
    </xf>
    <xf numFmtId="0" fontId="7" fillId="9" borderId="13" xfId="4" applyFill="1" applyBorder="1" applyAlignment="1">
      <alignment horizontal="center" vertical="center" wrapText="1"/>
    </xf>
    <xf numFmtId="0" fontId="7" fillId="9" borderId="14" xfId="4" applyFill="1" applyBorder="1" applyAlignment="1">
      <alignment horizontal="center" vertical="center" wrapText="1"/>
    </xf>
    <xf numFmtId="0" fontId="7" fillId="0" borderId="13" xfId="4" applyBorder="1" applyAlignment="1" applyProtection="1">
      <alignment horizontal="center" vertical="center"/>
      <protection locked="0"/>
    </xf>
    <xf numFmtId="0" fontId="7" fillId="9" borderId="19" xfId="4" applyFill="1" applyBorder="1" applyAlignment="1">
      <alignment horizontal="center" vertical="center" wrapText="1"/>
    </xf>
    <xf numFmtId="0" fontId="7" fillId="8" borderId="21" xfId="4" applyFill="1" applyBorder="1" applyAlignment="1">
      <alignment horizontal="center" vertical="center" wrapText="1"/>
    </xf>
    <xf numFmtId="0" fontId="7" fillId="8" borderId="21" xfId="4" applyFill="1" applyBorder="1" applyAlignment="1">
      <alignment horizontal="center" vertical="center"/>
    </xf>
    <xf numFmtId="43" fontId="7" fillId="8" borderId="21" xfId="1" applyFont="1" applyFill="1" applyBorder="1" applyAlignment="1" applyProtection="1">
      <alignment vertical="center"/>
    </xf>
    <xf numFmtId="43" fontId="7" fillId="8" borderId="29" xfId="1" applyFont="1" applyFill="1" applyBorder="1" applyAlignment="1" applyProtection="1">
      <alignment vertical="center"/>
    </xf>
    <xf numFmtId="0" fontId="7" fillId="8" borderId="26" xfId="4" applyFill="1" applyBorder="1" applyAlignment="1">
      <alignment horizontal="center" vertical="center" wrapText="1"/>
    </xf>
    <xf numFmtId="0" fontId="7" fillId="8" borderId="26" xfId="4" applyFill="1" applyBorder="1" applyAlignment="1">
      <alignment horizontal="center" vertical="center"/>
    </xf>
    <xf numFmtId="43" fontId="7" fillId="8" borderId="26" xfId="1" applyFont="1" applyFill="1" applyBorder="1" applyAlignment="1" applyProtection="1">
      <alignment vertical="center"/>
    </xf>
    <xf numFmtId="43" fontId="7" fillId="8" borderId="27" xfId="1" applyFont="1" applyFill="1" applyBorder="1" applyAlignment="1" applyProtection="1">
      <alignment vertical="center"/>
    </xf>
    <xf numFmtId="0" fontId="8" fillId="8" borderId="45" xfId="4" applyFont="1" applyFill="1" applyBorder="1" applyAlignment="1">
      <alignment horizontal="left" vertical="center"/>
    </xf>
    <xf numFmtId="0" fontId="8" fillId="8" borderId="31" xfId="4" applyFont="1" applyFill="1" applyBorder="1" applyAlignment="1">
      <alignment horizontal="left" vertical="center"/>
    </xf>
    <xf numFmtId="0" fontId="7" fillId="0" borderId="7" xfId="4" applyBorder="1" applyAlignment="1" applyProtection="1">
      <alignment horizontal="center" vertical="center" wrapText="1"/>
      <protection locked="0"/>
    </xf>
    <xf numFmtId="0" fontId="7" fillId="0" borderId="35" xfId="4" applyBorder="1" applyAlignment="1" applyProtection="1">
      <alignment horizontal="center" vertical="center" wrapText="1"/>
      <protection locked="0"/>
    </xf>
    <xf numFmtId="10" fontId="7" fillId="0" borderId="14" xfId="2" applyNumberFormat="1" applyFont="1" applyBorder="1" applyAlignment="1" applyProtection="1">
      <alignment horizontal="center" vertical="center"/>
      <protection locked="0"/>
    </xf>
    <xf numFmtId="1" fontId="7" fillId="0" borderId="7" xfId="4" applyNumberFormat="1" applyBorder="1" applyAlignment="1" applyProtection="1">
      <alignment horizontal="center" vertical="center"/>
      <protection locked="0"/>
    </xf>
    <xf numFmtId="1" fontId="7" fillId="0" borderId="14" xfId="4" applyNumberFormat="1" applyBorder="1" applyAlignment="1" applyProtection="1">
      <alignment horizontal="center" vertical="center"/>
      <protection locked="0"/>
    </xf>
    <xf numFmtId="43" fontId="7" fillId="0" borderId="14" xfId="1" applyFont="1" applyBorder="1" applyAlignment="1" applyProtection="1">
      <alignment vertical="center"/>
      <protection locked="0"/>
    </xf>
    <xf numFmtId="0" fontId="7" fillId="0" borderId="14" xfId="4" applyBorder="1" applyAlignment="1" applyProtection="1">
      <alignment horizontal="center" vertical="center"/>
      <protection locked="0"/>
    </xf>
    <xf numFmtId="0" fontId="7" fillId="0" borderId="7" xfId="4" applyBorder="1" applyAlignment="1" applyProtection="1">
      <alignment horizontal="center" vertical="center"/>
      <protection locked="0"/>
    </xf>
    <xf numFmtId="43" fontId="7" fillId="0" borderId="7" xfId="1" applyFont="1" applyBorder="1" applyAlignment="1" applyProtection="1">
      <alignment vertical="center"/>
      <protection locked="0"/>
    </xf>
    <xf numFmtId="0" fontId="7" fillId="0" borderId="38" xfId="4" applyBorder="1" applyAlignment="1" applyProtection="1">
      <alignment horizontal="center" vertical="center"/>
      <protection locked="0"/>
    </xf>
    <xf numFmtId="43" fontId="7" fillId="0" borderId="38" xfId="1" applyFont="1" applyBorder="1" applyAlignment="1" applyProtection="1">
      <alignment vertical="center"/>
      <protection locked="0"/>
    </xf>
    <xf numFmtId="0" fontId="7" fillId="0" borderId="38" xfId="4" applyBorder="1" applyAlignment="1" applyProtection="1">
      <alignment horizontal="center" vertical="center" wrapText="1"/>
      <protection locked="0"/>
    </xf>
    <xf numFmtId="0" fontId="0" fillId="0" borderId="0" xfId="0" applyProtection="1">
      <protection locked="0"/>
    </xf>
    <xf numFmtId="0" fontId="14" fillId="0" borderId="0" xfId="0" applyFont="1" applyAlignment="1" applyProtection="1">
      <alignment horizontal="center"/>
      <protection locked="0"/>
    </xf>
    <xf numFmtId="0" fontId="11" fillId="0" borderId="0" xfId="0" applyFont="1" applyAlignment="1" applyProtection="1">
      <alignment horizontal="left"/>
      <protection locked="0"/>
    </xf>
    <xf numFmtId="0" fontId="17" fillId="0" borderId="0" xfId="0" applyFont="1" applyAlignment="1" applyProtection="1">
      <alignment horizontal="left"/>
      <protection locked="0"/>
    </xf>
    <xf numFmtId="0" fontId="14" fillId="2" borderId="0" xfId="0" applyFont="1" applyFill="1" applyAlignment="1" applyProtection="1">
      <alignment horizontal="center"/>
      <protection locked="0"/>
    </xf>
    <xf numFmtId="0" fontId="0" fillId="2" borderId="0" xfId="0" applyFill="1" applyProtection="1">
      <protection locked="0"/>
    </xf>
    <xf numFmtId="0" fontId="11" fillId="2" borderId="0" xfId="0" applyFont="1" applyFill="1" applyAlignment="1" applyProtection="1">
      <alignment horizontal="center"/>
      <protection locked="0"/>
    </xf>
    <xf numFmtId="0" fontId="22" fillId="0" borderId="0" xfId="0" applyFont="1" applyAlignment="1" applyProtection="1">
      <alignment horizontal="centerContinuous"/>
      <protection locked="0"/>
    </xf>
    <xf numFmtId="0" fontId="14" fillId="0" borderId="0" xfId="0" applyFont="1" applyAlignment="1" applyProtection="1">
      <alignment horizontal="centerContinuous"/>
      <protection locked="0"/>
    </xf>
    <xf numFmtId="0" fontId="0" fillId="0" borderId="0" xfId="0" applyAlignment="1" applyProtection="1">
      <alignment horizontal="centerContinuous"/>
      <protection locked="0"/>
    </xf>
    <xf numFmtId="0" fontId="10" fillId="0" borderId="0" xfId="0" applyFont="1" applyAlignment="1" applyProtection="1">
      <alignment horizontal="centerContinuous" vertical="center" wrapText="1"/>
      <protection locked="0"/>
    </xf>
    <xf numFmtId="0" fontId="14" fillId="0" borderId="0" xfId="0" applyFont="1" applyAlignment="1" applyProtection="1">
      <alignment horizontal="centerContinuous" vertical="center" wrapText="1"/>
      <protection locked="0"/>
    </xf>
    <xf numFmtId="0" fontId="0" fillId="0" borderId="0" xfId="0" applyAlignment="1" applyProtection="1">
      <alignment horizontal="centerContinuous" vertical="center" wrapText="1"/>
      <protection locked="0"/>
    </xf>
    <xf numFmtId="14" fontId="15" fillId="2" borderId="0" xfId="0" applyNumberFormat="1" applyFont="1" applyFill="1" applyAlignment="1" applyProtection="1">
      <alignment horizontal="center"/>
      <protection locked="0"/>
    </xf>
    <xf numFmtId="0" fontId="9" fillId="0" borderId="0" xfId="0" applyFont="1" applyAlignment="1" applyProtection="1">
      <alignment horizontal="left"/>
      <protection locked="0"/>
    </xf>
    <xf numFmtId="0" fontId="11" fillId="2" borderId="0" xfId="0" applyFont="1" applyFill="1" applyAlignment="1" applyProtection="1">
      <alignment horizontal="left"/>
      <protection locked="0"/>
    </xf>
    <xf numFmtId="0" fontId="14" fillId="2" borderId="0" xfId="4" applyFont="1" applyFill="1" applyAlignment="1" applyProtection="1">
      <alignment horizontal="center"/>
      <protection locked="0"/>
    </xf>
    <xf numFmtId="0" fontId="7" fillId="2" borderId="0" xfId="4" applyFill="1" applyProtection="1">
      <protection locked="0"/>
    </xf>
    <xf numFmtId="0" fontId="11" fillId="2" borderId="0" xfId="4" applyFont="1" applyFill="1" applyAlignment="1" applyProtection="1">
      <alignment horizontal="left"/>
      <protection locked="0"/>
    </xf>
    <xf numFmtId="0" fontId="9" fillId="0" borderId="0" xfId="0" applyFont="1" applyAlignment="1" applyProtection="1">
      <alignment vertical="center"/>
      <protection locked="0"/>
    </xf>
    <xf numFmtId="0" fontId="0" fillId="0" borderId="0" xfId="0" applyAlignment="1" applyProtection="1">
      <alignment vertical="center"/>
      <protection locked="0"/>
    </xf>
    <xf numFmtId="0" fontId="8" fillId="0" borderId="0" xfId="0" applyFont="1" applyAlignment="1" applyProtection="1">
      <alignment vertical="center"/>
      <protection locked="0"/>
    </xf>
    <xf numFmtId="0" fontId="9" fillId="0" borderId="0" xfId="0" applyFont="1" applyProtection="1">
      <protection locked="0"/>
    </xf>
    <xf numFmtId="0" fontId="9" fillId="0" borderId="0" xfId="0" applyFont="1" applyAlignment="1">
      <alignment vertical="center"/>
    </xf>
    <xf numFmtId="0" fontId="15" fillId="0" borderId="44" xfId="0" applyFont="1" applyBorder="1" applyAlignment="1">
      <alignment horizontal="center" vertical="center"/>
    </xf>
    <xf numFmtId="0" fontId="10" fillId="0" borderId="43" xfId="0" applyFont="1" applyBorder="1" applyAlignment="1">
      <alignment horizontal="center" vertical="center" wrapText="1"/>
    </xf>
    <xf numFmtId="14" fontId="10" fillId="0" borderId="2" xfId="0" applyNumberFormat="1" applyFont="1" applyBorder="1" applyAlignment="1">
      <alignment horizontal="center" vertical="center" wrapText="1"/>
    </xf>
    <xf numFmtId="0" fontId="15" fillId="0" borderId="4" xfId="0" applyFont="1" applyBorder="1" applyAlignment="1">
      <alignment horizontal="center" vertical="center"/>
    </xf>
    <xf numFmtId="0" fontId="10" fillId="0" borderId="1" xfId="0" applyFont="1" applyBorder="1" applyAlignment="1">
      <alignment horizontal="center" vertical="center" wrapText="1"/>
    </xf>
    <xf numFmtId="2" fontId="10" fillId="0" borderId="2" xfId="0" applyNumberFormat="1" applyFont="1" applyBorder="1" applyAlignment="1">
      <alignment horizontal="center" vertical="center" wrapText="1"/>
    </xf>
    <xf numFmtId="9" fontId="10" fillId="0" borderId="2" xfId="0" applyNumberFormat="1" applyFont="1" applyBorder="1" applyAlignment="1">
      <alignment horizontal="center" vertical="center" wrapText="1"/>
    </xf>
    <xf numFmtId="43" fontId="10" fillId="0" borderId="2" xfId="1" applyFont="1" applyBorder="1" applyAlignment="1" applyProtection="1">
      <alignment horizontal="center" vertical="center" wrapText="1"/>
    </xf>
    <xf numFmtId="0" fontId="10" fillId="2" borderId="0" xfId="0" applyFont="1" applyFill="1" applyAlignment="1">
      <alignment horizontal="center" vertical="center"/>
    </xf>
    <xf numFmtId="0" fontId="10" fillId="2" borderId="0" xfId="0" applyFont="1" applyFill="1" applyAlignment="1">
      <alignment horizontal="center" vertical="center" wrapText="1"/>
    </xf>
    <xf numFmtId="0" fontId="10" fillId="6" borderId="0" xfId="0" applyFont="1" applyFill="1" applyAlignment="1">
      <alignment horizontal="center" vertical="center" wrapText="1"/>
    </xf>
    <xf numFmtId="0" fontId="10" fillId="7" borderId="0" xfId="0" applyFont="1" applyFill="1" applyAlignment="1">
      <alignment horizontal="center" vertical="center" wrapText="1"/>
    </xf>
    <xf numFmtId="0" fontId="10" fillId="0" borderId="0" xfId="0" applyFont="1" applyAlignment="1">
      <alignment vertical="center"/>
    </xf>
    <xf numFmtId="0" fontId="19" fillId="0" borderId="0" xfId="0" applyFont="1" applyAlignment="1">
      <alignment vertical="center" wrapText="1"/>
    </xf>
    <xf numFmtId="43" fontId="11" fillId="0" borderId="14" xfId="1" applyFont="1" applyBorder="1" applyAlignment="1" applyProtection="1">
      <alignment vertical="center"/>
    </xf>
    <xf numFmtId="43" fontId="11" fillId="0" borderId="14" xfId="1" applyFont="1" applyFill="1" applyBorder="1" applyAlignment="1" applyProtection="1">
      <alignment vertical="center"/>
    </xf>
    <xf numFmtId="43" fontId="11" fillId="0" borderId="0" xfId="1" applyFont="1" applyFill="1" applyAlignment="1" applyProtection="1">
      <alignment vertical="center"/>
    </xf>
    <xf numFmtId="43" fontId="19" fillId="0" borderId="0" xfId="1" applyFont="1" applyFill="1" applyAlignment="1" applyProtection="1">
      <alignment horizontal="right" vertical="center" wrapText="1"/>
    </xf>
    <xf numFmtId="43" fontId="11" fillId="0" borderId="0" xfId="1" applyFont="1" applyBorder="1" applyAlignment="1" applyProtection="1">
      <alignment vertical="center"/>
    </xf>
    <xf numFmtId="0" fontId="41" fillId="0" borderId="0" xfId="4" applyFont="1" applyAlignment="1">
      <alignment horizontal="center" vertical="center"/>
    </xf>
    <xf numFmtId="0" fontId="7" fillId="0" borderId="14" xfId="4" applyBorder="1" applyAlignment="1">
      <alignment vertical="center"/>
    </xf>
    <xf numFmtId="167" fontId="41" fillId="0" borderId="0" xfId="4" applyNumberFormat="1" applyFont="1" applyAlignment="1">
      <alignment horizontal="center" vertical="center"/>
    </xf>
    <xf numFmtId="43" fontId="11" fillId="0" borderId="0" xfId="1" applyFont="1" applyFill="1" applyBorder="1" applyAlignment="1" applyProtection="1">
      <alignment vertical="center"/>
    </xf>
    <xf numFmtId="0" fontId="10" fillId="2" borderId="16" xfId="0" applyFont="1" applyFill="1" applyBorder="1" applyAlignment="1">
      <alignment vertical="center"/>
    </xf>
    <xf numFmtId="0" fontId="8" fillId="2" borderId="16" xfId="0" applyFont="1" applyFill="1" applyBorder="1" applyAlignment="1">
      <alignment vertical="center"/>
    </xf>
    <xf numFmtId="43" fontId="10" fillId="2" borderId="16" xfId="1" applyFont="1" applyFill="1" applyBorder="1" applyAlignment="1" applyProtection="1">
      <alignment vertical="center"/>
    </xf>
    <xf numFmtId="43" fontId="10" fillId="6" borderId="16" xfId="1" applyFont="1" applyFill="1" applyBorder="1" applyAlignment="1" applyProtection="1">
      <alignment vertical="center"/>
    </xf>
    <xf numFmtId="43" fontId="10" fillId="7" borderId="16" xfId="1" applyFont="1" applyFill="1" applyBorder="1" applyAlignment="1" applyProtection="1">
      <alignment vertical="center"/>
    </xf>
    <xf numFmtId="0" fontId="8" fillId="0" borderId="0" xfId="0" applyFont="1" applyAlignment="1">
      <alignment vertical="center"/>
    </xf>
    <xf numFmtId="43" fontId="26" fillId="0" borderId="0" xfId="1" applyFont="1" applyFill="1" applyAlignment="1" applyProtection="1">
      <alignment horizontal="right" vertical="center"/>
    </xf>
    <xf numFmtId="43" fontId="27" fillId="0" borderId="0" xfId="1" applyFont="1" applyFill="1" applyAlignment="1" applyProtection="1">
      <alignment horizontal="right" vertical="center"/>
    </xf>
    <xf numFmtId="0" fontId="10" fillId="2" borderId="15" xfId="0" applyFont="1" applyFill="1" applyBorder="1" applyAlignment="1">
      <alignment vertical="center"/>
    </xf>
    <xf numFmtId="0" fontId="8" fillId="2" borderId="15" xfId="0" applyFont="1" applyFill="1" applyBorder="1" applyAlignment="1">
      <alignment vertical="center"/>
    </xf>
    <xf numFmtId="43" fontId="10" fillId="2" borderId="15" xfId="1" applyFont="1" applyFill="1" applyBorder="1" applyAlignment="1" applyProtection="1">
      <alignment vertical="center"/>
    </xf>
    <xf numFmtId="43" fontId="10" fillId="6" borderId="15" xfId="1" applyFont="1" applyFill="1" applyBorder="1" applyAlignment="1" applyProtection="1">
      <alignment vertical="center"/>
    </xf>
    <xf numFmtId="43" fontId="10" fillId="7" borderId="15" xfId="1" applyFont="1" applyFill="1" applyBorder="1" applyAlignment="1" applyProtection="1">
      <alignment vertical="center"/>
    </xf>
    <xf numFmtId="43" fontId="8" fillId="0" borderId="0" xfId="0" applyNumberFormat="1" applyFont="1" applyAlignment="1">
      <alignment vertical="center"/>
    </xf>
    <xf numFmtId="0" fontId="0" fillId="0" borderId="0" xfId="0" applyAlignment="1" applyProtection="1">
      <alignment horizontal="right"/>
      <protection locked="0"/>
    </xf>
    <xf numFmtId="14" fontId="0" fillId="0" borderId="0" xfId="0" applyNumberFormat="1" applyProtection="1">
      <protection locked="0"/>
    </xf>
    <xf numFmtId="0" fontId="0" fillId="0" borderId="0" xfId="0" applyAlignment="1" applyProtection="1">
      <alignment horizontal="center"/>
      <protection locked="0"/>
    </xf>
    <xf numFmtId="0" fontId="29" fillId="0" borderId="0" xfId="0" applyFont="1" applyAlignment="1" applyProtection="1">
      <alignment horizontal="center"/>
      <protection locked="0"/>
    </xf>
    <xf numFmtId="43" fontId="0" fillId="0" borderId="0" xfId="1" applyFont="1" applyProtection="1">
      <protection locked="0"/>
    </xf>
    <xf numFmtId="14" fontId="0" fillId="0" borderId="0" xfId="0" applyNumberFormat="1" applyAlignment="1" applyProtection="1">
      <alignment horizontal="center"/>
      <protection locked="0"/>
    </xf>
    <xf numFmtId="43" fontId="0" fillId="0" borderId="0" xfId="1" applyFont="1" applyAlignment="1" applyProtection="1">
      <alignment horizontal="center"/>
      <protection locked="0"/>
    </xf>
    <xf numFmtId="43" fontId="0" fillId="0" borderId="0" xfId="0" applyNumberFormat="1" applyProtection="1">
      <protection locked="0"/>
    </xf>
    <xf numFmtId="0" fontId="29" fillId="0" borderId="0" xfId="0" applyFont="1" applyProtection="1">
      <protection locked="0"/>
    </xf>
    <xf numFmtId="43" fontId="7" fillId="0" borderId="0" xfId="1" applyFont="1" applyAlignment="1" applyProtection="1">
      <alignment horizontal="center"/>
      <protection locked="0"/>
    </xf>
    <xf numFmtId="0" fontId="28" fillId="0" borderId="0" xfId="0" applyFont="1" applyAlignment="1">
      <alignment horizontal="center"/>
    </xf>
    <xf numFmtId="0" fontId="23" fillId="0" borderId="0" xfId="0" applyFont="1" applyAlignment="1">
      <alignment horizontal="center"/>
    </xf>
    <xf numFmtId="14" fontId="0" fillId="0" borderId="0" xfId="0" applyNumberFormat="1"/>
    <xf numFmtId="0" fontId="0" fillId="9" borderId="0" xfId="0" applyFill="1" applyAlignment="1">
      <alignment horizontal="left"/>
    </xf>
    <xf numFmtId="0" fontId="0" fillId="9" borderId="0" xfId="0" applyFill="1"/>
    <xf numFmtId="0" fontId="0" fillId="0" borderId="0" xfId="0" applyAlignment="1">
      <alignment horizontal="left"/>
    </xf>
    <xf numFmtId="14" fontId="0" fillId="0" borderId="0" xfId="0" applyNumberFormat="1" applyAlignment="1">
      <alignment horizontal="center"/>
    </xf>
    <xf numFmtId="2" fontId="0" fillId="0" borderId="0" xfId="0" applyNumberFormat="1" applyAlignment="1">
      <alignment horizontal="center"/>
    </xf>
    <xf numFmtId="0" fontId="7" fillId="9" borderId="0" xfId="0" applyFont="1" applyFill="1" applyAlignment="1">
      <alignment horizontal="center"/>
    </xf>
    <xf numFmtId="0" fontId="0" fillId="9" borderId="0" xfId="0" applyFill="1" applyAlignment="1">
      <alignment horizontal="center"/>
    </xf>
    <xf numFmtId="43" fontId="0" fillId="0" borderId="0" xfId="1" applyFont="1" applyFill="1" applyProtection="1"/>
    <xf numFmtId="43" fontId="0" fillId="0" borderId="0" xfId="1" applyFont="1" applyProtection="1"/>
    <xf numFmtId="43" fontId="0" fillId="0" borderId="0" xfId="0" applyNumberFormat="1"/>
    <xf numFmtId="43" fontId="7" fillId="0" borderId="0" xfId="1" applyFont="1" applyProtection="1"/>
    <xf numFmtId="43" fontId="0" fillId="9" borderId="15" xfId="0" applyNumberFormat="1" applyFill="1" applyBorder="1"/>
    <xf numFmtId="0" fontId="19" fillId="0" borderId="0" xfId="0" applyFont="1" applyAlignment="1" applyProtection="1">
      <alignment vertical="center" wrapText="1"/>
      <protection locked="0"/>
    </xf>
    <xf numFmtId="164" fontId="15" fillId="0" borderId="14" xfId="1" applyNumberFormat="1" applyFont="1" applyFill="1" applyBorder="1" applyAlignment="1" applyProtection="1">
      <alignment vertical="center"/>
      <protection locked="0"/>
    </xf>
    <xf numFmtId="43" fontId="12" fillId="0" borderId="0" xfId="1" applyFont="1" applyFill="1" applyAlignment="1" applyProtection="1">
      <alignment vertical="center"/>
      <protection locked="0"/>
    </xf>
    <xf numFmtId="164" fontId="12" fillId="0" borderId="0" xfId="1" applyNumberFormat="1" applyFont="1" applyFill="1" applyAlignment="1" applyProtection="1">
      <alignment horizontal="right" vertical="center" wrapText="1"/>
      <protection locked="0"/>
    </xf>
    <xf numFmtId="43" fontId="12" fillId="0" borderId="0" xfId="1" applyFont="1" applyBorder="1" applyAlignment="1" applyProtection="1">
      <alignment vertical="center"/>
      <protection locked="0"/>
    </xf>
    <xf numFmtId="164" fontId="12" fillId="0" borderId="0" xfId="1" applyNumberFormat="1" applyFont="1" applyFill="1" applyBorder="1" applyAlignment="1" applyProtection="1">
      <alignment vertical="center"/>
      <protection locked="0"/>
    </xf>
    <xf numFmtId="43" fontId="12" fillId="0" borderId="0" xfId="1" applyFont="1" applyFill="1" applyBorder="1" applyAlignment="1" applyProtection="1">
      <alignment vertical="center"/>
      <protection locked="0"/>
    </xf>
    <xf numFmtId="164" fontId="15" fillId="0" borderId="0" xfId="1" applyNumberFormat="1" applyFont="1" applyFill="1" applyBorder="1" applyAlignment="1" applyProtection="1">
      <alignment vertical="center"/>
      <protection locked="0"/>
    </xf>
    <xf numFmtId="164" fontId="12" fillId="0" borderId="0" xfId="1" applyNumberFormat="1" applyFont="1" applyFill="1" applyAlignment="1" applyProtection="1">
      <alignment vertical="center"/>
      <protection locked="0"/>
    </xf>
    <xf numFmtId="43" fontId="25" fillId="0" borderId="0" xfId="1" applyFont="1" applyFill="1" applyAlignment="1" applyProtection="1">
      <alignment horizontal="right" vertical="center"/>
      <protection locked="0"/>
    </xf>
    <xf numFmtId="164" fontId="25" fillId="0" borderId="0" xfId="1" applyNumberFormat="1" applyFont="1" applyFill="1" applyAlignment="1" applyProtection="1">
      <alignment horizontal="right" vertical="center"/>
      <protection locked="0"/>
    </xf>
    <xf numFmtId="0" fontId="13" fillId="0" borderId="0" xfId="0" applyFont="1" applyAlignment="1">
      <alignment horizontal="center" vertical="center"/>
    </xf>
    <xf numFmtId="0" fontId="10" fillId="0" borderId="0" xfId="0" applyFont="1" applyAlignment="1">
      <alignment horizontal="center" vertical="center" wrapText="1"/>
    </xf>
    <xf numFmtId="0" fontId="8" fillId="6" borderId="14" xfId="4" applyFont="1" applyFill="1" applyBorder="1" applyAlignment="1">
      <alignment horizontal="center" vertical="center" wrapText="1"/>
    </xf>
    <xf numFmtId="0" fontId="8" fillId="0" borderId="14" xfId="4" applyFont="1" applyBorder="1" applyAlignment="1">
      <alignment horizontal="left" vertical="center" wrapText="1"/>
    </xf>
    <xf numFmtId="1" fontId="41" fillId="0" borderId="0" xfId="4" applyNumberFormat="1" applyFont="1" applyAlignment="1">
      <alignment horizontal="center" vertical="center"/>
    </xf>
    <xf numFmtId="0" fontId="10" fillId="6" borderId="16" xfId="0" applyFont="1" applyFill="1" applyBorder="1" applyAlignment="1">
      <alignment vertical="center"/>
    </xf>
    <xf numFmtId="0" fontId="8" fillId="6" borderId="16" xfId="0" applyFont="1" applyFill="1" applyBorder="1" applyAlignment="1">
      <alignment vertical="center"/>
    </xf>
    <xf numFmtId="0" fontId="10" fillId="6" borderId="15" xfId="0" applyFont="1" applyFill="1" applyBorder="1" applyAlignment="1">
      <alignment vertical="center"/>
    </xf>
    <xf numFmtId="0" fontId="8" fillId="6" borderId="15" xfId="0" applyFont="1" applyFill="1" applyBorder="1" applyAlignment="1">
      <alignment vertical="center"/>
    </xf>
    <xf numFmtId="43" fontId="15" fillId="6" borderId="14" xfId="1" applyFont="1" applyFill="1" applyBorder="1" applyAlignment="1" applyProtection="1">
      <alignment vertical="center"/>
    </xf>
    <xf numFmtId="43" fontId="12" fillId="0" borderId="0" xfId="1" applyFont="1" applyFill="1" applyAlignment="1" applyProtection="1">
      <alignment horizontal="right" vertical="center" wrapText="1"/>
    </xf>
    <xf numFmtId="43" fontId="12" fillId="0" borderId="0" xfId="1" applyFont="1" applyBorder="1" applyAlignment="1" applyProtection="1">
      <alignment vertical="center"/>
    </xf>
    <xf numFmtId="43" fontId="12" fillId="0" borderId="0" xfId="1" applyFont="1" applyFill="1" applyBorder="1" applyAlignment="1" applyProtection="1">
      <alignment vertical="center"/>
    </xf>
    <xf numFmtId="43" fontId="15" fillId="6" borderId="16" xfId="1" applyFont="1" applyFill="1" applyBorder="1" applyAlignment="1" applyProtection="1">
      <alignment vertical="center"/>
    </xf>
    <xf numFmtId="43" fontId="12" fillId="0" borderId="0" xfId="1" applyFont="1" applyFill="1" applyAlignment="1" applyProtection="1">
      <alignment vertical="center"/>
    </xf>
    <xf numFmtId="43" fontId="25" fillId="0" borderId="0" xfId="1" applyFont="1" applyFill="1" applyAlignment="1" applyProtection="1">
      <alignment horizontal="right" vertical="center"/>
    </xf>
    <xf numFmtId="43" fontId="15" fillId="6" borderId="15" xfId="1" applyFont="1" applyFill="1" applyBorder="1" applyAlignment="1" applyProtection="1">
      <alignment vertical="center"/>
    </xf>
    <xf numFmtId="0" fontId="7" fillId="0" borderId="14" xfId="4" applyBorder="1" applyAlignment="1">
      <alignment horizontal="left" vertical="center" wrapText="1"/>
    </xf>
    <xf numFmtId="0" fontId="8" fillId="6" borderId="14" xfId="0" applyFont="1" applyFill="1" applyBorder="1" applyAlignment="1">
      <alignment horizontal="center" vertical="center" wrapText="1"/>
    </xf>
    <xf numFmtId="164" fontId="12" fillId="0" borderId="0" xfId="1" applyNumberFormat="1" applyFont="1" applyFill="1" applyBorder="1" applyAlignment="1" applyProtection="1">
      <alignment vertical="center"/>
    </xf>
    <xf numFmtId="0" fontId="7" fillId="0" borderId="0" xfId="0" applyFont="1"/>
    <xf numFmtId="0" fontId="8" fillId="0" borderId="0" xfId="0" applyFont="1"/>
    <xf numFmtId="0" fontId="15" fillId="2" borderId="9" xfId="0" applyFont="1" applyFill="1" applyBorder="1" applyAlignment="1">
      <alignment horizontal="center" wrapText="1"/>
    </xf>
    <xf numFmtId="0" fontId="15" fillId="2" borderId="10" xfId="0" applyFont="1" applyFill="1" applyBorder="1" applyAlignment="1">
      <alignment horizontal="center" wrapText="1"/>
    </xf>
    <xf numFmtId="0" fontId="15" fillId="2" borderId="11" xfId="0" applyFont="1" applyFill="1" applyBorder="1" applyAlignment="1">
      <alignment horizontal="center" wrapText="1"/>
    </xf>
    <xf numFmtId="0" fontId="8" fillId="0" borderId="0" xfId="0" applyFont="1" applyAlignment="1">
      <alignment horizontal="center" vertical="center"/>
    </xf>
    <xf numFmtId="43" fontId="10" fillId="2" borderId="6" xfId="1" applyFont="1" applyFill="1" applyBorder="1" applyAlignment="1" applyProtection="1">
      <alignment vertical="center"/>
    </xf>
    <xf numFmtId="0" fontId="8" fillId="0" borderId="0" xfId="0" applyFont="1" applyAlignment="1">
      <alignment horizontal="center" vertical="center" wrapText="1"/>
    </xf>
    <xf numFmtId="0" fontId="8" fillId="0" borderId="0" xfId="0" applyFont="1" applyAlignment="1" applyProtection="1">
      <alignment horizontal="center" vertical="center" wrapText="1"/>
      <protection locked="0"/>
    </xf>
    <xf numFmtId="0" fontId="8" fillId="8" borderId="28" xfId="4" applyFont="1" applyFill="1" applyBorder="1" applyAlignment="1" applyProtection="1">
      <alignment horizontal="left" vertical="center"/>
      <protection locked="0"/>
    </xf>
    <xf numFmtId="0" fontId="15" fillId="2" borderId="22" xfId="0" applyFont="1" applyFill="1" applyBorder="1" applyAlignment="1">
      <alignment horizontal="center" wrapText="1"/>
    </xf>
    <xf numFmtId="0" fontId="15" fillId="2" borderId="23" xfId="0" applyFont="1" applyFill="1" applyBorder="1" applyAlignment="1">
      <alignment horizontal="center" wrapText="1"/>
    </xf>
    <xf numFmtId="0" fontId="15" fillId="2" borderId="24" xfId="0" applyFont="1" applyFill="1" applyBorder="1" applyAlignment="1">
      <alignment horizontal="center" wrapText="1"/>
    </xf>
    <xf numFmtId="0" fontId="8" fillId="8" borderId="25" xfId="0" applyFont="1" applyFill="1" applyBorder="1" applyAlignment="1">
      <alignment horizontal="left" vertical="center"/>
    </xf>
    <xf numFmtId="0" fontId="0" fillId="8" borderId="26" xfId="0" applyFill="1" applyBorder="1" applyAlignment="1">
      <alignment horizontal="center" vertical="center"/>
    </xf>
    <xf numFmtId="0" fontId="0" fillId="8" borderId="21" xfId="0" applyFill="1" applyBorder="1" applyAlignment="1">
      <alignment horizontal="center" vertical="center"/>
    </xf>
    <xf numFmtId="0" fontId="8" fillId="8" borderId="28" xfId="0" applyFont="1" applyFill="1" applyBorder="1" applyAlignment="1">
      <alignment horizontal="left" vertical="center" wrapText="1"/>
    </xf>
    <xf numFmtId="0" fontId="8" fillId="0" borderId="0" xfId="0" applyFont="1" applyProtection="1">
      <protection locked="0"/>
    </xf>
    <xf numFmtId="0" fontId="8" fillId="8" borderId="31" xfId="0" applyFont="1" applyFill="1" applyBorder="1" applyAlignment="1">
      <alignment horizontal="left" vertical="center"/>
    </xf>
    <xf numFmtId="0" fontId="7" fillId="0" borderId="0" xfId="0" applyFont="1" applyAlignment="1">
      <alignment horizontal="left"/>
    </xf>
    <xf numFmtId="0" fontId="8" fillId="0" borderId="40" xfId="4" applyFont="1" applyBorder="1" applyAlignment="1" applyProtection="1">
      <alignment horizontal="center"/>
      <protection locked="0"/>
    </xf>
    <xf numFmtId="0" fontId="8" fillId="0" borderId="0" xfId="4" applyFont="1" applyProtection="1">
      <protection locked="0"/>
    </xf>
    <xf numFmtId="9" fontId="7" fillId="0" borderId="43" xfId="2" applyFont="1" applyFill="1" applyBorder="1" applyProtection="1">
      <protection locked="0"/>
    </xf>
    <xf numFmtId="43" fontId="47" fillId="0" borderId="0" xfId="4" applyNumberFormat="1" applyFont="1" applyProtection="1">
      <protection locked="0"/>
    </xf>
    <xf numFmtId="0" fontId="8" fillId="0" borderId="0" xfId="0" applyFont="1" applyAlignment="1" applyProtection="1">
      <alignment horizontal="center" vertical="center"/>
      <protection locked="0"/>
    </xf>
    <xf numFmtId="0" fontId="21" fillId="0" borderId="0" xfId="0" applyFont="1" applyAlignment="1">
      <alignment horizontal="right" vertical="center"/>
    </xf>
    <xf numFmtId="0" fontId="7" fillId="0" borderId="42" xfId="4" applyBorder="1" applyAlignment="1">
      <alignment horizontal="center" wrapText="1"/>
    </xf>
    <xf numFmtId="0" fontId="7" fillId="0" borderId="42" xfId="4" applyBorder="1"/>
    <xf numFmtId="0" fontId="7" fillId="0" borderId="47" xfId="4" applyBorder="1" applyAlignment="1">
      <alignment wrapText="1"/>
    </xf>
    <xf numFmtId="43" fontId="7" fillId="9" borderId="48" xfId="1" applyFont="1" applyFill="1" applyBorder="1" applyProtection="1"/>
    <xf numFmtId="0" fontId="8" fillId="0" borderId="48" xfId="4" applyFont="1" applyBorder="1"/>
    <xf numFmtId="0" fontId="7" fillId="0" borderId="43" xfId="4" applyBorder="1"/>
    <xf numFmtId="43" fontId="7" fillId="9" borderId="49" xfId="1" applyFont="1" applyFill="1" applyBorder="1" applyProtection="1"/>
    <xf numFmtId="0" fontId="8" fillId="0" borderId="14" xfId="4" applyFont="1" applyBorder="1" applyAlignment="1">
      <alignment horizontal="center"/>
    </xf>
    <xf numFmtId="0" fontId="7" fillId="0" borderId="0" xfId="24"/>
    <xf numFmtId="43" fontId="7" fillId="0" borderId="0" xfId="1" applyProtection="1"/>
    <xf numFmtId="0" fontId="7" fillId="0" borderId="0" xfId="24" applyAlignment="1">
      <alignment horizontal="left" indent="1"/>
    </xf>
    <xf numFmtId="0" fontId="42" fillId="0" borderId="0" xfId="25"/>
    <xf numFmtId="0" fontId="15" fillId="2" borderId="10" xfId="0" applyFont="1" applyFill="1" applyBorder="1" applyAlignment="1" applyProtection="1">
      <alignment horizontal="center" wrapText="1"/>
      <protection locked="0"/>
    </xf>
    <xf numFmtId="9" fontId="7" fillId="0" borderId="7" xfId="2" applyFont="1" applyBorder="1" applyAlignment="1" applyProtection="1">
      <alignment horizontal="center" vertical="center"/>
      <protection locked="0"/>
    </xf>
    <xf numFmtId="9" fontId="7" fillId="0" borderId="14" xfId="2" applyFont="1" applyBorder="1" applyAlignment="1" applyProtection="1">
      <alignment horizontal="center" vertical="center"/>
      <protection locked="0"/>
    </xf>
    <xf numFmtId="0" fontId="7" fillId="0" borderId="19" xfId="0" applyFont="1" applyBorder="1" applyAlignment="1" applyProtection="1">
      <alignment horizontal="center" vertical="center" wrapText="1"/>
      <protection locked="0"/>
    </xf>
    <xf numFmtId="165" fontId="7" fillId="7" borderId="19" xfId="2" applyNumberFormat="1" applyFont="1" applyFill="1" applyBorder="1" applyAlignment="1" applyProtection="1">
      <alignment horizontal="center" vertical="center" wrapText="1"/>
      <protection locked="0"/>
    </xf>
    <xf numFmtId="0" fontId="0" fillId="7" borderId="34" xfId="0" applyFill="1" applyBorder="1" applyAlignment="1" applyProtection="1">
      <alignment horizontal="center" vertical="center"/>
      <protection locked="0"/>
    </xf>
    <xf numFmtId="43" fontId="10" fillId="2" borderId="6" xfId="1" applyFont="1" applyFill="1" applyBorder="1" applyAlignment="1" applyProtection="1">
      <alignment vertical="center"/>
      <protection locked="0"/>
    </xf>
    <xf numFmtId="9" fontId="0" fillId="0" borderId="14" xfId="2" applyFont="1" applyBorder="1" applyAlignment="1" applyProtection="1">
      <alignment horizontal="center" vertical="center"/>
      <protection locked="0"/>
    </xf>
    <xf numFmtId="0" fontId="8" fillId="0" borderId="40" xfId="4" applyFont="1" applyBorder="1" applyAlignment="1">
      <alignment horizontal="center"/>
    </xf>
    <xf numFmtId="0" fontId="8" fillId="0" borderId="0" xfId="4" applyFont="1" applyAlignment="1">
      <alignment horizontal="center"/>
    </xf>
    <xf numFmtId="43" fontId="7" fillId="0" borderId="48" xfId="1" applyFont="1" applyFill="1" applyBorder="1" applyProtection="1"/>
    <xf numFmtId="10" fontId="7" fillId="0" borderId="0" xfId="2" applyNumberFormat="1" applyFont="1" applyFill="1" applyBorder="1" applyProtection="1">
      <protection locked="0"/>
    </xf>
    <xf numFmtId="10" fontId="7" fillId="7" borderId="0" xfId="2" applyNumberFormat="1" applyFont="1" applyFill="1" applyBorder="1" applyProtection="1">
      <protection locked="0"/>
    </xf>
    <xf numFmtId="0" fontId="8" fillId="0" borderId="40" xfId="0" applyFont="1" applyBorder="1" applyAlignment="1" applyProtection="1">
      <alignment horizontal="center" wrapText="1"/>
      <protection locked="0"/>
    </xf>
    <xf numFmtId="0" fontId="8" fillId="0" borderId="0" xfId="0" applyFont="1" applyAlignment="1" applyProtection="1">
      <alignment horizontal="center" wrapText="1"/>
      <protection locked="0"/>
    </xf>
    <xf numFmtId="0" fontId="33" fillId="0" borderId="0" xfId="0" applyFont="1"/>
    <xf numFmtId="0" fontId="32" fillId="0" borderId="0" xfId="0" applyFont="1" applyAlignment="1" applyProtection="1">
      <alignment horizontal="center"/>
      <protection locked="0"/>
    </xf>
    <xf numFmtId="43" fontId="7" fillId="0" borderId="0" xfId="1"/>
    <xf numFmtId="43" fontId="25" fillId="0" borderId="0" xfId="1" applyFont="1" applyFill="1" applyAlignment="1" applyProtection="1">
      <alignment horizontal="center" vertical="center"/>
      <protection locked="0"/>
    </xf>
    <xf numFmtId="164" fontId="7" fillId="0" borderId="0" xfId="1" applyNumberFormat="1" applyFont="1" applyFill="1" applyAlignment="1" applyProtection="1">
      <alignment vertical="center"/>
      <protection locked="0"/>
    </xf>
    <xf numFmtId="173" fontId="7" fillId="0" borderId="7" xfId="1" applyNumberFormat="1" applyFont="1" applyFill="1" applyBorder="1" applyAlignment="1" applyProtection="1">
      <alignment vertical="center"/>
      <protection locked="0"/>
    </xf>
    <xf numFmtId="10" fontId="7" fillId="8" borderId="0" xfId="4" applyNumberFormat="1" applyFill="1" applyProtection="1">
      <protection locked="0"/>
    </xf>
    <xf numFmtId="0" fontId="7" fillId="8" borderId="14" xfId="4" applyFill="1" applyBorder="1" applyAlignment="1" applyProtection="1">
      <alignment horizontal="center" vertical="center"/>
      <protection locked="0"/>
    </xf>
    <xf numFmtId="0" fontId="7" fillId="5" borderId="14" xfId="0" applyFont="1" applyFill="1" applyBorder="1" applyAlignment="1" applyProtection="1">
      <alignment horizontal="center" vertical="center"/>
      <protection locked="0"/>
    </xf>
    <xf numFmtId="0" fontId="0" fillId="5" borderId="14" xfId="0" applyFill="1" applyBorder="1" applyAlignment="1" applyProtection="1">
      <alignment horizontal="center" vertical="center"/>
      <protection locked="0"/>
    </xf>
    <xf numFmtId="0" fontId="15" fillId="2" borderId="23" xfId="0" applyFont="1" applyFill="1" applyBorder="1" applyAlignment="1">
      <alignment horizontal="center" vertical="center" wrapText="1"/>
    </xf>
    <xf numFmtId="0" fontId="49" fillId="0" borderId="0" xfId="0" applyFont="1" applyAlignment="1">
      <alignment horizontal="left"/>
    </xf>
    <xf numFmtId="0" fontId="7" fillId="0" borderId="14" xfId="4" applyBorder="1" applyAlignment="1">
      <alignment horizontal="center" vertical="center" wrapText="1"/>
    </xf>
    <xf numFmtId="0" fontId="13" fillId="0" borderId="0" xfId="0" applyFont="1" applyAlignment="1">
      <alignment horizontal="center"/>
    </xf>
    <xf numFmtId="0" fontId="14" fillId="0" borderId="0" xfId="0" applyFont="1" applyAlignment="1">
      <alignment horizontal="center"/>
    </xf>
    <xf numFmtId="0" fontId="0" fillId="4" borderId="4" xfId="0" applyFill="1" applyBorder="1" applyAlignment="1">
      <alignment horizontal="center"/>
    </xf>
    <xf numFmtId="0" fontId="0" fillId="4" borderId="2" xfId="0" applyFill="1" applyBorder="1" applyAlignment="1">
      <alignment horizontal="center"/>
    </xf>
    <xf numFmtId="43" fontId="15" fillId="0" borderId="31" xfId="1" applyFont="1" applyFill="1" applyBorder="1" applyAlignment="1" applyProtection="1">
      <alignment horizontal="center"/>
      <protection locked="0"/>
    </xf>
    <xf numFmtId="43" fontId="15" fillId="0" borderId="21" xfId="1" applyFont="1" applyFill="1" applyBorder="1" applyAlignment="1" applyProtection="1">
      <alignment horizontal="center"/>
      <protection locked="0"/>
    </xf>
    <xf numFmtId="43" fontId="15" fillId="0" borderId="32" xfId="1" applyFont="1" applyFill="1" applyBorder="1" applyAlignment="1" applyProtection="1">
      <alignment horizontal="center"/>
      <protection locked="0"/>
    </xf>
    <xf numFmtId="14" fontId="15" fillId="0" borderId="31" xfId="0" applyNumberFormat="1" applyFont="1" applyBorder="1" applyAlignment="1" applyProtection="1">
      <alignment horizontal="center"/>
      <protection locked="0"/>
    </xf>
    <xf numFmtId="164" fontId="26" fillId="2" borderId="4" xfId="1" applyNumberFormat="1" applyFont="1" applyFill="1" applyBorder="1" applyAlignment="1" applyProtection="1">
      <alignment horizontal="center" vertical="center"/>
    </xf>
    <xf numFmtId="164" fontId="26" fillId="2" borderId="1" xfId="1" applyNumberFormat="1" applyFont="1" applyFill="1" applyBorder="1" applyAlignment="1" applyProtection="1">
      <alignment horizontal="center" vertical="center"/>
    </xf>
    <xf numFmtId="164" fontId="26" fillId="2" borderId="2" xfId="1" applyNumberFormat="1" applyFont="1" applyFill="1" applyBorder="1" applyAlignment="1" applyProtection="1">
      <alignment horizontal="center" vertical="center"/>
    </xf>
    <xf numFmtId="0" fontId="15" fillId="2" borderId="4"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3" fillId="0" borderId="0" xfId="0" applyFont="1" applyAlignment="1">
      <alignment horizontal="center" vertical="center"/>
    </xf>
    <xf numFmtId="0" fontId="13" fillId="2" borderId="4"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20" fillId="6" borderId="4" xfId="0" applyFont="1" applyFill="1" applyBorder="1" applyAlignment="1">
      <alignment horizontal="center"/>
    </xf>
    <xf numFmtId="0" fontId="20" fillId="6" borderId="1" xfId="0" applyFont="1" applyFill="1" applyBorder="1" applyAlignment="1">
      <alignment horizontal="center"/>
    </xf>
    <xf numFmtId="0" fontId="20" fillId="6" borderId="2" xfId="0" applyFont="1" applyFill="1" applyBorder="1" applyAlignment="1">
      <alignment horizontal="center"/>
    </xf>
    <xf numFmtId="0" fontId="20" fillId="2" borderId="4" xfId="0" applyFont="1" applyFill="1" applyBorder="1" applyAlignment="1">
      <alignment horizontal="center"/>
    </xf>
    <xf numFmtId="0" fontId="20" fillId="2" borderId="1" xfId="0" applyFont="1" applyFill="1" applyBorder="1" applyAlignment="1">
      <alignment horizontal="center"/>
    </xf>
    <xf numFmtId="0" fontId="20" fillId="2" borderId="2" xfId="0" applyFont="1" applyFill="1" applyBorder="1" applyAlignment="1">
      <alignment horizontal="center"/>
    </xf>
    <xf numFmtId="0" fontId="8" fillId="8" borderId="28" xfId="0" applyFont="1" applyFill="1" applyBorder="1" applyAlignment="1" applyProtection="1">
      <alignment horizontal="left" vertical="center" wrapText="1"/>
      <protection locked="0"/>
    </xf>
    <xf numFmtId="0" fontId="8" fillId="8" borderId="21" xfId="0" applyFont="1" applyFill="1" applyBorder="1" applyAlignment="1">
      <alignment horizontal="left" vertical="center"/>
    </xf>
    <xf numFmtId="0" fontId="8" fillId="8" borderId="29" xfId="0" applyFont="1" applyFill="1" applyBorder="1" applyAlignment="1">
      <alignment horizontal="left" vertical="center"/>
    </xf>
    <xf numFmtId="0" fontId="8" fillId="8" borderId="31" xfId="4" applyFont="1" applyFill="1" applyBorder="1" applyAlignment="1">
      <alignment horizontal="center" vertical="center" wrapText="1"/>
    </xf>
    <xf numFmtId="0" fontId="8" fillId="8" borderId="21" xfId="4" applyFont="1" applyFill="1" applyBorder="1" applyAlignment="1">
      <alignment horizontal="center" vertical="center" wrapText="1"/>
    </xf>
    <xf numFmtId="0" fontId="8" fillId="8" borderId="29" xfId="4" applyFont="1" applyFill="1" applyBorder="1" applyAlignment="1">
      <alignment horizontal="center" vertical="center" wrapText="1"/>
    </xf>
    <xf numFmtId="0" fontId="7" fillId="0" borderId="0" xfId="0" applyFont="1" applyAlignment="1">
      <alignment wrapText="1"/>
    </xf>
    <xf numFmtId="0" fontId="20" fillId="2" borderId="4" xfId="4" applyFont="1" applyFill="1" applyBorder="1" applyAlignment="1">
      <alignment horizontal="center"/>
    </xf>
    <xf numFmtId="0" fontId="20" fillId="2" borderId="1" xfId="4" applyFont="1" applyFill="1" applyBorder="1" applyAlignment="1">
      <alignment horizontal="center"/>
    </xf>
    <xf numFmtId="0" fontId="20" fillId="2" borderId="2" xfId="4" applyFont="1" applyFill="1" applyBorder="1" applyAlignment="1">
      <alignment horizontal="center"/>
    </xf>
    <xf numFmtId="0" fontId="8" fillId="0" borderId="46" xfId="0" applyFont="1" applyBorder="1" applyAlignment="1" applyProtection="1">
      <alignment horizontal="center"/>
      <protection locked="0"/>
    </xf>
    <xf numFmtId="0" fontId="8" fillId="0" borderId="42" xfId="0" applyFont="1" applyBorder="1" applyAlignment="1" applyProtection="1">
      <alignment horizontal="center"/>
      <protection locked="0"/>
    </xf>
    <xf numFmtId="0" fontId="8" fillId="0" borderId="40" xfId="0" applyFont="1" applyBorder="1" applyAlignment="1" applyProtection="1">
      <alignment horizontal="center"/>
      <protection locked="0"/>
    </xf>
    <xf numFmtId="0" fontId="8" fillId="0" borderId="0" xfId="0" applyFont="1" applyAlignment="1" applyProtection="1">
      <alignment horizontal="center"/>
      <protection locked="0"/>
    </xf>
    <xf numFmtId="0" fontId="8" fillId="0" borderId="44" xfId="4" applyFont="1" applyBorder="1" applyAlignment="1">
      <alignment horizontal="center"/>
    </xf>
    <xf numFmtId="0" fontId="8" fillId="0" borderId="43" xfId="4" applyFont="1" applyBorder="1" applyAlignment="1">
      <alignment horizontal="center"/>
    </xf>
    <xf numFmtId="0" fontId="0" fillId="0" borderId="0" xfId="0" applyAlignment="1">
      <alignment horizontal="left" shrinkToFit="1"/>
    </xf>
    <xf numFmtId="0" fontId="8" fillId="0" borderId="40" xfId="0" applyFont="1" applyBorder="1" applyAlignment="1" applyProtection="1">
      <alignment horizontal="center" wrapText="1"/>
      <protection locked="0"/>
    </xf>
    <xf numFmtId="0" fontId="8" fillId="0" borderId="0" xfId="0" applyFont="1" applyAlignment="1" applyProtection="1">
      <alignment horizontal="center" wrapText="1"/>
      <protection locked="0"/>
    </xf>
    <xf numFmtId="0" fontId="10" fillId="2" borderId="4" xfId="0" applyFont="1" applyFill="1" applyBorder="1" applyAlignment="1">
      <alignment horizontal="center"/>
    </xf>
    <xf numFmtId="0" fontId="10" fillId="2" borderId="2" xfId="0" applyFont="1" applyFill="1" applyBorder="1" applyAlignment="1">
      <alignment horizontal="center"/>
    </xf>
    <xf numFmtId="0" fontId="37" fillId="0" borderId="42" xfId="12" applyFont="1" applyBorder="1" applyAlignment="1">
      <alignment horizontal="center" wrapText="1"/>
    </xf>
    <xf numFmtId="0" fontId="37" fillId="0" borderId="0" xfId="12" applyFont="1" applyAlignment="1">
      <alignment horizontal="center" wrapText="1"/>
    </xf>
    <xf numFmtId="0" fontId="7" fillId="0" borderId="42" xfId="4" applyBorder="1" applyAlignment="1">
      <alignment horizontal="center" wrapText="1"/>
    </xf>
    <xf numFmtId="0" fontId="37" fillId="0" borderId="43" xfId="12" applyFont="1" applyBorder="1" applyAlignment="1">
      <alignment horizontal="center" wrapText="1"/>
    </xf>
    <xf numFmtId="0" fontId="38" fillId="0" borderId="0" xfId="14" applyFont="1" applyAlignment="1">
      <alignment horizontal="justify" vertical="center"/>
    </xf>
    <xf numFmtId="0" fontId="34" fillId="0" borderId="39" xfId="4" applyFont="1" applyBorder="1" applyAlignment="1">
      <alignment horizontal="center"/>
    </xf>
    <xf numFmtId="0" fontId="7" fillId="0" borderId="39" xfId="4" applyBorder="1" applyAlignment="1">
      <alignment horizontal="center"/>
    </xf>
    <xf numFmtId="0" fontId="7" fillId="0" borderId="4" xfId="4" applyBorder="1" applyAlignment="1">
      <alignment horizontal="center"/>
    </xf>
    <xf numFmtId="0" fontId="7" fillId="0" borderId="2" xfId="4" applyBorder="1" applyAlignment="1">
      <alignment horizontal="center"/>
    </xf>
    <xf numFmtId="0" fontId="32" fillId="0" borderId="0" xfId="4" applyFont="1" applyAlignment="1">
      <alignment horizontal="center" wrapText="1"/>
    </xf>
    <xf numFmtId="0" fontId="20" fillId="2" borderId="40" xfId="0" applyFont="1" applyFill="1" applyBorder="1" applyAlignment="1">
      <alignment horizontal="center"/>
    </xf>
    <xf numFmtId="0" fontId="20" fillId="2" borderId="0" xfId="0" applyFont="1" applyFill="1" applyAlignment="1">
      <alignment horizontal="center"/>
    </xf>
    <xf numFmtId="0" fontId="8" fillId="0" borderId="0" xfId="4" applyFont="1" applyAlignment="1">
      <alignment horizontal="left"/>
    </xf>
    <xf numFmtId="0" fontId="7" fillId="0" borderId="0" xfId="4" applyAlignment="1">
      <alignment horizontal="left"/>
    </xf>
    <xf numFmtId="0" fontId="7" fillId="3" borderId="3" xfId="0" applyFont="1" applyFill="1" applyBorder="1"/>
    <xf numFmtId="0" fontId="7" fillId="3" borderId="4" xfId="0" applyFont="1" applyFill="1" applyBorder="1"/>
    <xf numFmtId="0" fontId="0" fillId="0" borderId="21" xfId="0" applyBorder="1" applyAlignment="1" applyProtection="1">
      <protection locked="0"/>
    </xf>
    <xf numFmtId="0" fontId="0" fillId="0" borderId="32" xfId="0" applyBorder="1" applyAlignment="1" applyProtection="1">
      <protection locked="0"/>
    </xf>
    <xf numFmtId="0" fontId="7" fillId="0" borderId="0" xfId="0" applyFont="1" applyAlignment="1" applyProtection="1">
      <alignment horizontal="left"/>
      <protection locked="0"/>
    </xf>
    <xf numFmtId="0" fontId="7" fillId="0" borderId="0" xfId="0" applyFont="1" applyAlignment="1">
      <alignment vertical="center"/>
    </xf>
    <xf numFmtId="0" fontId="7" fillId="0" borderId="43" xfId="0" applyFont="1" applyBorder="1" applyAlignment="1">
      <alignment vertical="center"/>
    </xf>
    <xf numFmtId="0" fontId="7" fillId="0" borderId="0" xfId="0" applyFont="1" applyAlignment="1">
      <alignment horizontal="center" vertical="center"/>
    </xf>
    <xf numFmtId="0" fontId="7" fillId="0" borderId="14" xfId="0" applyFont="1" applyBorder="1" applyAlignment="1">
      <alignment vertical="center"/>
    </xf>
    <xf numFmtId="165" fontId="7" fillId="0" borderId="14" xfId="2" applyNumberFormat="1" applyFont="1" applyBorder="1" applyAlignment="1" applyProtection="1">
      <alignment vertical="center"/>
    </xf>
    <xf numFmtId="164" fontId="7" fillId="0" borderId="0" xfId="0" applyNumberFormat="1" applyFont="1" applyAlignment="1">
      <alignment vertical="center"/>
    </xf>
    <xf numFmtId="165" fontId="7" fillId="0" borderId="0" xfId="2" applyNumberFormat="1" applyFont="1" applyBorder="1" applyAlignment="1" applyProtection="1">
      <alignment vertical="center"/>
    </xf>
    <xf numFmtId="165" fontId="7" fillId="2" borderId="19" xfId="2" applyNumberFormat="1" applyFont="1" applyFill="1" applyBorder="1" applyAlignment="1" applyProtection="1">
      <alignment vertical="center"/>
    </xf>
    <xf numFmtId="43" fontId="7" fillId="0" borderId="0" xfId="1" applyFont="1" applyFill="1" applyAlignment="1" applyProtection="1">
      <alignment vertical="center"/>
    </xf>
    <xf numFmtId="43" fontId="7" fillId="0" borderId="0" xfId="0" applyNumberFormat="1" applyFont="1" applyAlignment="1">
      <alignment vertical="center"/>
    </xf>
    <xf numFmtId="43" fontId="7" fillId="0" borderId="0" xfId="1" applyFont="1" applyAlignment="1" applyProtection="1">
      <alignment vertical="center"/>
    </xf>
    <xf numFmtId="43" fontId="7" fillId="0" borderId="0" xfId="1" applyFont="1" applyFill="1" applyAlignment="1" applyProtection="1">
      <alignment horizontal="center" vertical="center"/>
    </xf>
    <xf numFmtId="165" fontId="7" fillId="2" borderId="20" xfId="2" applyNumberFormat="1" applyFont="1" applyFill="1" applyBorder="1" applyAlignment="1" applyProtection="1">
      <alignment vertical="center"/>
    </xf>
    <xf numFmtId="166" fontId="7" fillId="0" borderId="0" xfId="1" applyNumberFormat="1" applyFont="1" applyProtection="1"/>
    <xf numFmtId="43" fontId="7" fillId="6" borderId="0" xfId="1" applyFont="1" applyFill="1" applyAlignment="1" applyProtection="1">
      <alignment horizontal="center"/>
    </xf>
    <xf numFmtId="43" fontId="7" fillId="10" borderId="16" xfId="1" applyFont="1" applyFill="1" applyBorder="1" applyProtection="1"/>
    <xf numFmtId="43" fontId="7" fillId="11" borderId="16" xfId="1" applyFont="1" applyFill="1" applyBorder="1" applyProtection="1"/>
    <xf numFmtId="43" fontId="7" fillId="6" borderId="15" xfId="1" applyFont="1" applyFill="1" applyBorder="1" applyProtection="1"/>
    <xf numFmtId="0" fontId="7" fillId="0" borderId="0" xfId="0" applyFont="1" applyAlignment="1" applyProtection="1">
      <alignment vertical="center"/>
      <protection locked="0"/>
    </xf>
    <xf numFmtId="0" fontId="7" fillId="0" borderId="0" xfId="0" applyFont="1" applyProtection="1">
      <protection locked="0"/>
    </xf>
    <xf numFmtId="164" fontId="7" fillId="0" borderId="0" xfId="0" applyNumberFormat="1" applyFont="1" applyProtection="1">
      <protection locked="0"/>
    </xf>
    <xf numFmtId="43" fontId="7" fillId="5" borderId="8" xfId="1" applyFont="1" applyFill="1" applyBorder="1" applyAlignment="1" applyProtection="1">
      <alignment vertical="center"/>
    </xf>
    <xf numFmtId="0" fontId="7" fillId="7" borderId="33" xfId="0" applyFont="1" applyFill="1" applyBorder="1" applyAlignment="1" applyProtection="1">
      <alignment horizontal="center" vertical="center" wrapText="1"/>
      <protection locked="0"/>
    </xf>
    <xf numFmtId="0" fontId="7" fillId="7" borderId="19" xfId="0" applyFont="1" applyFill="1" applyBorder="1" applyAlignment="1" applyProtection="1">
      <alignment horizontal="center" vertical="center" wrapText="1"/>
      <protection locked="0"/>
    </xf>
    <xf numFmtId="0" fontId="7" fillId="5" borderId="12" xfId="0" applyFont="1" applyFill="1" applyBorder="1" applyAlignment="1">
      <alignment horizontal="center" vertical="center" wrapText="1"/>
    </xf>
    <xf numFmtId="43" fontId="7" fillId="5" borderId="13" xfId="1" applyFont="1" applyFill="1" applyBorder="1" applyAlignment="1" applyProtection="1">
      <alignment vertical="center"/>
    </xf>
    <xf numFmtId="0" fontId="7" fillId="5" borderId="7" xfId="0" applyFont="1" applyFill="1" applyBorder="1" applyAlignment="1" applyProtection="1">
      <alignment horizontal="center" vertical="center" wrapText="1"/>
      <protection locked="0"/>
    </xf>
    <xf numFmtId="10" fontId="7" fillId="8" borderId="7" xfId="2" applyNumberFormat="1" applyFont="1" applyFill="1" applyBorder="1" applyAlignment="1" applyProtection="1">
      <alignment horizontal="center" vertical="center"/>
      <protection locked="0"/>
    </xf>
    <xf numFmtId="43" fontId="7" fillId="5" borderId="8" xfId="1" applyFont="1" applyFill="1" applyBorder="1" applyAlignment="1" applyProtection="1">
      <alignment horizontal="center" vertical="center"/>
    </xf>
    <xf numFmtId="43" fontId="7" fillId="5" borderId="8" xfId="1" applyFont="1" applyFill="1" applyBorder="1" applyAlignment="1" applyProtection="1">
      <alignment horizontal="center" vertical="center"/>
      <protection locked="0"/>
    </xf>
    <xf numFmtId="0" fontId="7" fillId="8" borderId="26" xfId="0" applyFont="1" applyFill="1" applyBorder="1" applyAlignment="1">
      <alignment horizontal="center" vertical="center" wrapText="1"/>
    </xf>
    <xf numFmtId="43" fontId="7" fillId="12" borderId="8" xfId="1" applyFont="1" applyFill="1" applyBorder="1" applyAlignment="1" applyProtection="1">
      <alignment vertical="center"/>
    </xf>
    <xf numFmtId="0" fontId="7" fillId="8" borderId="21" xfId="0" applyFont="1" applyFill="1" applyBorder="1" applyAlignment="1">
      <alignment horizontal="center" vertical="center" wrapText="1"/>
    </xf>
    <xf numFmtId="43" fontId="7" fillId="5" borderId="29" xfId="1" applyFont="1" applyFill="1" applyBorder="1" applyAlignment="1" applyProtection="1">
      <alignment vertical="center"/>
    </xf>
    <xf numFmtId="43" fontId="7" fillId="9" borderId="29" xfId="1" applyFont="1" applyFill="1" applyBorder="1" applyAlignment="1" applyProtection="1">
      <alignment vertical="center"/>
    </xf>
    <xf numFmtId="43" fontId="7" fillId="9" borderId="30" xfId="1" applyFont="1" applyFill="1" applyBorder="1" applyAlignment="1" applyProtection="1">
      <alignment vertical="center"/>
    </xf>
    <xf numFmtId="0" fontId="0" fillId="0" borderId="0" xfId="0" applyAlignment="1"/>
    <xf numFmtId="43" fontId="7" fillId="8" borderId="32" xfId="1" applyFont="1" applyFill="1" applyBorder="1" applyAlignment="1" applyProtection="1">
      <alignment vertical="center"/>
    </xf>
    <xf numFmtId="43" fontId="7" fillId="9" borderId="8" xfId="1" applyFont="1" applyFill="1" applyBorder="1" applyAlignment="1" applyProtection="1">
      <alignment vertical="center"/>
    </xf>
    <xf numFmtId="43" fontId="7" fillId="9" borderId="41" xfId="1" applyFont="1" applyFill="1" applyBorder="1" applyAlignment="1" applyProtection="1">
      <alignment vertical="center"/>
    </xf>
    <xf numFmtId="43" fontId="7" fillId="5" borderId="17" xfId="1" applyFont="1" applyFill="1" applyBorder="1" applyAlignment="1" applyProtection="1">
      <alignment vertical="center"/>
    </xf>
    <xf numFmtId="43" fontId="7" fillId="5" borderId="18" xfId="1" applyFont="1" applyFill="1" applyBorder="1" applyAlignment="1" applyProtection="1">
      <alignment vertical="center"/>
    </xf>
  </cellXfs>
  <cellStyles count="74">
    <cellStyle name="Comma" xfId="1" builtinId="3"/>
    <cellStyle name="Comma 2" xfId="5" xr:uid="{00000000-0005-0000-0000-000001000000}"/>
    <cellStyle name="Comma 2 2" xfId="26" xr:uid="{00000000-0005-0000-0000-000002000000}"/>
    <cellStyle name="Comma 2 3" xfId="27" xr:uid="{00000000-0005-0000-0000-000003000000}"/>
    <cellStyle name="Comma 3" xfId="6" xr:uid="{00000000-0005-0000-0000-000004000000}"/>
    <cellStyle name="Comma 3 2" xfId="28" xr:uid="{00000000-0005-0000-0000-000005000000}"/>
    <cellStyle name="Comma 3 3" xfId="29" xr:uid="{00000000-0005-0000-0000-000006000000}"/>
    <cellStyle name="Comma 4" xfId="30" xr:uid="{00000000-0005-0000-0000-000007000000}"/>
    <cellStyle name="Comma 5" xfId="31" xr:uid="{00000000-0005-0000-0000-000008000000}"/>
    <cellStyle name="Comma 5 2" xfId="72" xr:uid="{00000000-0005-0000-0000-000009000000}"/>
    <cellStyle name="Comma 6" xfId="32" xr:uid="{00000000-0005-0000-0000-00000A000000}"/>
    <cellStyle name="Comma 6 2" xfId="73" xr:uid="{00000000-0005-0000-0000-00000B000000}"/>
    <cellStyle name="Currency 2" xfId="7" xr:uid="{00000000-0005-0000-0000-00000C000000}"/>
    <cellStyle name="Currency 2 2" xfId="33" xr:uid="{00000000-0005-0000-0000-00000D000000}"/>
    <cellStyle name="Currency 2 3" xfId="34" xr:uid="{00000000-0005-0000-0000-00000E000000}"/>
    <cellStyle name="Currency 3" xfId="15" xr:uid="{00000000-0005-0000-0000-00000F000000}"/>
    <cellStyle name="Excel Built-in Comma" xfId="35" xr:uid="{00000000-0005-0000-0000-000010000000}"/>
    <cellStyle name="Excel Built-in Currency" xfId="36" xr:uid="{00000000-0005-0000-0000-000011000000}"/>
    <cellStyle name="Excel Built-in Percent" xfId="37" xr:uid="{00000000-0005-0000-0000-000012000000}"/>
    <cellStyle name="Heading" xfId="38" xr:uid="{00000000-0005-0000-0000-000013000000}"/>
    <cellStyle name="Heading1" xfId="39" xr:uid="{00000000-0005-0000-0000-000014000000}"/>
    <cellStyle name="Normal" xfId="0" builtinId="0"/>
    <cellStyle name="Normal 2" xfId="4" xr:uid="{00000000-0005-0000-0000-000016000000}"/>
    <cellStyle name="Normal 2 2" xfId="24" xr:uid="{00000000-0005-0000-0000-000017000000}"/>
    <cellStyle name="Normal 2 3" xfId="40" xr:uid="{00000000-0005-0000-0000-000018000000}"/>
    <cellStyle name="Normal 3" xfId="3" xr:uid="{00000000-0005-0000-0000-000019000000}"/>
    <cellStyle name="Normal 3 2" xfId="8" xr:uid="{00000000-0005-0000-0000-00001A000000}"/>
    <cellStyle name="Normal 3 2 2" xfId="41" xr:uid="{00000000-0005-0000-0000-00001B000000}"/>
    <cellStyle name="Normal 3 2 3" xfId="42" xr:uid="{00000000-0005-0000-0000-00001C000000}"/>
    <cellStyle name="Normal 3 3" xfId="43" xr:uid="{00000000-0005-0000-0000-00001D000000}"/>
    <cellStyle name="Normal 3 4" xfId="44" xr:uid="{00000000-0005-0000-0000-00001E000000}"/>
    <cellStyle name="Normal 4" xfId="9" xr:uid="{00000000-0005-0000-0000-00001F000000}"/>
    <cellStyle name="Normal 4 2" xfId="45" xr:uid="{00000000-0005-0000-0000-000020000000}"/>
    <cellStyle name="Normal 4 3" xfId="46" xr:uid="{00000000-0005-0000-0000-000021000000}"/>
    <cellStyle name="Normal 5" xfId="12" xr:uid="{00000000-0005-0000-0000-000022000000}"/>
    <cellStyle name="Normal 5 2" xfId="13" xr:uid="{00000000-0005-0000-0000-000023000000}"/>
    <cellStyle name="Normal 5 2 2" xfId="47" xr:uid="{00000000-0005-0000-0000-000024000000}"/>
    <cellStyle name="Normal 5 2 3" xfId="64" xr:uid="{00000000-0005-0000-0000-000025000000}"/>
    <cellStyle name="Normal 5 3" xfId="16" xr:uid="{00000000-0005-0000-0000-000026000000}"/>
    <cellStyle name="Normal 5 3 2" xfId="48" xr:uid="{00000000-0005-0000-0000-000027000000}"/>
    <cellStyle name="Normal 5 3 3" xfId="66" xr:uid="{00000000-0005-0000-0000-000028000000}"/>
    <cellStyle name="Normal 5 4" xfId="18" xr:uid="{00000000-0005-0000-0000-000029000000}"/>
    <cellStyle name="Normal 5 4 2" xfId="49" xr:uid="{00000000-0005-0000-0000-00002A000000}"/>
    <cellStyle name="Normal 5 4 3" xfId="68" xr:uid="{00000000-0005-0000-0000-00002B000000}"/>
    <cellStyle name="Normal 5 5" xfId="20" xr:uid="{00000000-0005-0000-0000-00002C000000}"/>
    <cellStyle name="Normal 5 5 2" xfId="50" xr:uid="{00000000-0005-0000-0000-00002D000000}"/>
    <cellStyle name="Normal 5 5 3" xfId="70" xr:uid="{00000000-0005-0000-0000-00002E000000}"/>
    <cellStyle name="Normal 5 6" xfId="22" xr:uid="{00000000-0005-0000-0000-00002F000000}"/>
    <cellStyle name="Normal 5 7" xfId="63" xr:uid="{00000000-0005-0000-0000-000030000000}"/>
    <cellStyle name="Normal 6" xfId="14" xr:uid="{00000000-0005-0000-0000-000031000000}"/>
    <cellStyle name="Normal 6 2" xfId="17" xr:uid="{00000000-0005-0000-0000-000032000000}"/>
    <cellStyle name="Normal 6 2 2" xfId="51" xr:uid="{00000000-0005-0000-0000-000033000000}"/>
    <cellStyle name="Normal 6 2 3" xfId="67" xr:uid="{00000000-0005-0000-0000-000034000000}"/>
    <cellStyle name="Normal 6 3" xfId="19" xr:uid="{00000000-0005-0000-0000-000035000000}"/>
    <cellStyle name="Normal 6 3 2" xfId="52" xr:uid="{00000000-0005-0000-0000-000036000000}"/>
    <cellStyle name="Normal 6 3 3" xfId="69" xr:uid="{00000000-0005-0000-0000-000037000000}"/>
    <cellStyle name="Normal 6 4" xfId="21" xr:uid="{00000000-0005-0000-0000-000038000000}"/>
    <cellStyle name="Normal 6 4 2" xfId="53" xr:uid="{00000000-0005-0000-0000-000039000000}"/>
    <cellStyle name="Normal 6 4 3" xfId="71" xr:uid="{00000000-0005-0000-0000-00003A000000}"/>
    <cellStyle name="Normal 6 5" xfId="54" xr:uid="{00000000-0005-0000-0000-00003B000000}"/>
    <cellStyle name="Normal 6 6" xfId="23" xr:uid="{00000000-0005-0000-0000-00003C000000}"/>
    <cellStyle name="Normal 6 7" xfId="65" xr:uid="{00000000-0005-0000-0000-00003D000000}"/>
    <cellStyle name="Normal 7" xfId="55" xr:uid="{00000000-0005-0000-0000-00003E000000}"/>
    <cellStyle name="Normal 8" xfId="25" xr:uid="{00000000-0005-0000-0000-00003F000000}"/>
    <cellStyle name="Percent" xfId="2" builtinId="5"/>
    <cellStyle name="Percent 2" xfId="10" xr:uid="{00000000-0005-0000-0000-000041000000}"/>
    <cellStyle name="Percent 2 2" xfId="56" xr:uid="{00000000-0005-0000-0000-000042000000}"/>
    <cellStyle name="Percent 2 3" xfId="57" xr:uid="{00000000-0005-0000-0000-000043000000}"/>
    <cellStyle name="Percent 3" xfId="11" xr:uid="{00000000-0005-0000-0000-000044000000}"/>
    <cellStyle name="Percent 3 2" xfId="58" xr:uid="{00000000-0005-0000-0000-000045000000}"/>
    <cellStyle name="Percent 3 3" xfId="59" xr:uid="{00000000-0005-0000-0000-000046000000}"/>
    <cellStyle name="Percent 4" xfId="60" xr:uid="{00000000-0005-0000-0000-000047000000}"/>
    <cellStyle name="Result" xfId="61" xr:uid="{00000000-0005-0000-0000-000048000000}"/>
    <cellStyle name="Result2" xfId="62" xr:uid="{00000000-0005-0000-0000-000049000000}"/>
  </cellStyles>
  <dxfs count="0"/>
  <tableStyles count="1" defaultTableStyle="TableStyleMedium9" defaultPivotStyle="PivotStyleLight16">
    <tableStyle name="Invisible" pivot="0" table="0" count="0" xr9:uid="{C28F26B9-2AD8-49F8-924E-DD7928B3B41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trlProps/ctrlProp1.xml><?xml version="1.0" encoding="utf-8"?>
<formControlPr xmlns="http://schemas.microsoft.com/office/spreadsheetml/2009/9/main" objectType="Drop" dropLines="27" dropStyle="combo" dx="16" fmlaLink="' CNHC Use Only'!$B$2" fmlaRange="'Agencies C13'!$E$2:$E$34" sel="1" val="0"/>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Radio" checked="Checked" firstButton="1" fmlaLink="' CNHC Use Only'!$B$10"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52</xdr:row>
      <xdr:rowOff>0</xdr:rowOff>
    </xdr:from>
    <xdr:ext cx="6334125" cy="3166829"/>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12334875"/>
          <a:ext cx="6334125" cy="316682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rtl="0"/>
          <a:endParaRPr lang="en-US" sz="1100" b="1" i="0" u="sng">
            <a:solidFill>
              <a:schemeClr val="tx1"/>
            </a:solidFill>
            <a:latin typeface="+mn-lt"/>
            <a:ea typeface="+mn-ea"/>
            <a:cs typeface="+mn-cs"/>
          </a:endParaRPr>
        </a:p>
        <a:p>
          <a:pPr rtl="0"/>
          <a:endParaRPr lang="en-US" sz="1100" b="0" i="0">
            <a:solidFill>
              <a:schemeClr val="tx1"/>
            </a:solidFill>
            <a:latin typeface="Arial" pitchFamily="34" charset="0"/>
            <a:ea typeface="+mn-ea"/>
            <a:cs typeface="Arial" pitchFamily="34" charset="0"/>
          </a:endParaRPr>
        </a:p>
        <a:p>
          <a:pPr rtl="0"/>
          <a:endParaRPr lang="en-US" sz="1100" b="0" i="0">
            <a:solidFill>
              <a:schemeClr val="tx1"/>
            </a:solidFill>
            <a:latin typeface="Arial" pitchFamily="34" charset="0"/>
            <a:ea typeface="+mn-ea"/>
            <a:cs typeface="Arial" pitchFamily="34" charset="0"/>
          </a:endParaRPr>
        </a:p>
        <a:p>
          <a:pPr rtl="0"/>
          <a:endParaRPr lang="en-US" sz="1200">
            <a:latin typeface="Arial" pitchFamily="34" charset="0"/>
            <a:cs typeface="Arial" pitchFamily="34" charset="0"/>
          </a:endParaRPr>
        </a:p>
        <a:p>
          <a:pPr rtl="0"/>
          <a:endParaRPr lang="en-US" sz="1100" b="0" i="0">
            <a:solidFill>
              <a:schemeClr val="tx1"/>
            </a:solidFill>
            <a:latin typeface="Arial" pitchFamily="34" charset="0"/>
            <a:ea typeface="+mn-ea"/>
            <a:cs typeface="Arial" pitchFamily="34" charset="0"/>
          </a:endParaRPr>
        </a:p>
        <a:p>
          <a:pPr rtl="0"/>
          <a:endParaRPr lang="en-US" sz="1200" b="0" i="0" u="sng">
            <a:solidFill>
              <a:sysClr val="windowText" lastClr="000000"/>
            </a:solidFill>
            <a:latin typeface="Arial" pitchFamily="34" charset="0"/>
            <a:ea typeface="+mn-ea"/>
            <a:cs typeface="Arial" pitchFamily="34" charset="0"/>
          </a:endParaRPr>
        </a:p>
        <a:p>
          <a:pPr rtl="0"/>
          <a:endParaRPr lang="en-US" sz="1200" b="0" i="0">
            <a:solidFill>
              <a:sysClr val="windowText" lastClr="000000"/>
            </a:solidFill>
            <a:latin typeface="Arial" pitchFamily="34" charset="0"/>
            <a:ea typeface="+mn-ea"/>
            <a:cs typeface="Arial" pitchFamily="34" charset="0"/>
          </a:endParaRPr>
        </a:p>
        <a:p>
          <a:pPr rtl="0"/>
          <a:endParaRPr lang="en-US" sz="1100" b="0" i="0" u="sng">
            <a:solidFill>
              <a:schemeClr val="tx1"/>
            </a:solidFill>
            <a:latin typeface="Arial" pitchFamily="34" charset="0"/>
            <a:ea typeface="+mn-ea"/>
            <a:cs typeface="Arial" pitchFamily="34" charset="0"/>
          </a:endParaRPr>
        </a:p>
        <a:p>
          <a:pPr rtl="0"/>
          <a:endParaRPr lang="en-US" sz="1100" b="0" i="0">
            <a:solidFill>
              <a:schemeClr val="tx1"/>
            </a:solidFill>
            <a:latin typeface="+mn-lt"/>
            <a:ea typeface="+mn-ea"/>
            <a:cs typeface="+mn-cs"/>
          </a:endParaRPr>
        </a:p>
        <a:p>
          <a:pPr rtl="0"/>
          <a:endParaRPr lang="en-US" sz="1100" b="0" i="0">
            <a:solidFill>
              <a:schemeClr val="tx1"/>
            </a:solidFill>
            <a:latin typeface="+mn-lt"/>
            <a:ea typeface="+mn-ea"/>
            <a:cs typeface="+mn-cs"/>
          </a:endParaRPr>
        </a:p>
        <a:p>
          <a:pPr rtl="0"/>
          <a:endParaRPr lang="en-US" sz="1100" b="0" i="0">
            <a:solidFill>
              <a:schemeClr val="tx1"/>
            </a:solidFill>
            <a:latin typeface="+mn-lt"/>
            <a:ea typeface="+mn-ea"/>
            <a:cs typeface="+mn-cs"/>
          </a:endParaRPr>
        </a:p>
        <a:p>
          <a:pPr rtl="0"/>
          <a:endParaRPr lang="en-US" sz="1100" b="0" i="0">
            <a:solidFill>
              <a:schemeClr val="tx1"/>
            </a:solidFill>
            <a:latin typeface="+mn-lt"/>
            <a:ea typeface="+mn-ea"/>
            <a:cs typeface="+mn-cs"/>
          </a:endParaRPr>
        </a:p>
        <a:p>
          <a:pPr rtl="0"/>
          <a:endParaRPr lang="en-US" sz="1100" b="0" i="0">
            <a:solidFill>
              <a:schemeClr val="tx1"/>
            </a:solidFill>
            <a:latin typeface="+mn-lt"/>
            <a:ea typeface="+mn-ea"/>
            <a:cs typeface="+mn-cs"/>
          </a:endParaRPr>
        </a:p>
        <a:p>
          <a:pPr rtl="0"/>
          <a:endParaRPr lang="en-US" sz="1100" b="0" i="0">
            <a:solidFill>
              <a:schemeClr val="tx1"/>
            </a:solidFill>
            <a:latin typeface="+mn-lt"/>
            <a:ea typeface="+mn-ea"/>
            <a:cs typeface="+mn-cs"/>
          </a:endParaRPr>
        </a:p>
        <a:p>
          <a:pPr rtl="0"/>
          <a:endParaRPr lang="en-US" sz="1100" b="0" i="0">
            <a:solidFill>
              <a:schemeClr val="tx1"/>
            </a:solidFill>
            <a:latin typeface="+mn-lt"/>
            <a:ea typeface="+mn-ea"/>
            <a:cs typeface="+mn-cs"/>
          </a:endParaRPr>
        </a:p>
        <a:p>
          <a:pPr rtl="0"/>
          <a:endParaRPr lang="en-US" sz="1100" b="0" i="0">
            <a:solidFill>
              <a:schemeClr val="tx1"/>
            </a:solidFill>
            <a:latin typeface="+mn-lt"/>
            <a:ea typeface="+mn-ea"/>
            <a:cs typeface="+mn-cs"/>
          </a:endParaRPr>
        </a:p>
        <a:p>
          <a:pPr rtl="0"/>
          <a:endParaRPr lang="en-US" sz="1100" b="0" i="0">
            <a:solidFill>
              <a:schemeClr val="tx1"/>
            </a:solidFill>
            <a:latin typeface="+mn-lt"/>
            <a:ea typeface="+mn-ea"/>
            <a:cs typeface="+mn-cs"/>
          </a:endParaRPr>
        </a:p>
        <a:p>
          <a:endParaRPr lang="en-US" sz="1100"/>
        </a:p>
      </xdr:txBody>
    </xdr:sp>
    <xdr:clientData/>
  </xdr:oneCellAnchor>
  <xdr:twoCellAnchor editAs="oneCell">
    <xdr:from>
      <xdr:col>0</xdr:col>
      <xdr:colOff>88554</xdr:colOff>
      <xdr:row>0</xdr:row>
      <xdr:rowOff>161925</xdr:rowOff>
    </xdr:from>
    <xdr:to>
      <xdr:col>4</xdr:col>
      <xdr:colOff>189004</xdr:colOff>
      <xdr:row>4</xdr:row>
      <xdr:rowOff>174048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88554" y="161925"/>
          <a:ext cx="2500750" cy="96462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1446650</xdr:colOff>
      <xdr:row>6</xdr:row>
      <xdr:rowOff>59748</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76200" y="66675"/>
          <a:ext cx="2513450" cy="96462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44450</xdr:colOff>
      <xdr:row>0</xdr:row>
      <xdr:rowOff>38100</xdr:rowOff>
    </xdr:from>
    <xdr:to>
      <xdr:col>1</xdr:col>
      <xdr:colOff>1421250</xdr:colOff>
      <xdr:row>6</xdr:row>
      <xdr:rowOff>27998</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44450" y="38100"/>
          <a:ext cx="2519800" cy="96144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73025</xdr:colOff>
      <xdr:row>0</xdr:row>
      <xdr:rowOff>34925</xdr:rowOff>
    </xdr:from>
    <xdr:to>
      <xdr:col>1</xdr:col>
      <xdr:colOff>1449825</xdr:colOff>
      <xdr:row>6</xdr:row>
      <xdr:rowOff>31173</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73025" y="34925"/>
          <a:ext cx="2519800" cy="96779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1</xdr:col>
      <xdr:colOff>1437125</xdr:colOff>
      <xdr:row>6</xdr:row>
      <xdr:rowOff>69273</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66675" y="76200"/>
          <a:ext cx="2513450" cy="96462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57150</xdr:colOff>
      <xdr:row>0</xdr:row>
      <xdr:rowOff>66675</xdr:rowOff>
    </xdr:from>
    <xdr:to>
      <xdr:col>1</xdr:col>
      <xdr:colOff>1427600</xdr:colOff>
      <xdr:row>6</xdr:row>
      <xdr:rowOff>59748</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57150" y="66675"/>
          <a:ext cx="2513450" cy="96462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1</xdr:col>
      <xdr:colOff>1408550</xdr:colOff>
      <xdr:row>6</xdr:row>
      <xdr:rowOff>69273</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38100" y="76200"/>
          <a:ext cx="2513450" cy="96462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76200</xdr:colOff>
      <xdr:row>0</xdr:row>
      <xdr:rowOff>95250</xdr:rowOff>
    </xdr:from>
    <xdr:to>
      <xdr:col>1</xdr:col>
      <xdr:colOff>1446650</xdr:colOff>
      <xdr:row>6</xdr:row>
      <xdr:rowOff>88323</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76200" y="95250"/>
          <a:ext cx="2513450" cy="96462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1</xdr:col>
      <xdr:colOff>1421250</xdr:colOff>
      <xdr:row>6</xdr:row>
      <xdr:rowOff>66098</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47625" y="76200"/>
          <a:ext cx="2513450" cy="96462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85725</xdr:rowOff>
    </xdr:from>
    <xdr:to>
      <xdr:col>1</xdr:col>
      <xdr:colOff>1941950</xdr:colOff>
      <xdr:row>5</xdr:row>
      <xdr:rowOff>145473</xdr:rowOff>
    </xdr:to>
    <xdr:pic>
      <xdr:nvPicPr>
        <xdr:cNvPr id="4" name="Picture 3">
          <a:extLst>
            <a:ext uri="{FF2B5EF4-FFF2-40B4-BE49-F238E27FC236}">
              <a16:creationId xmlns:a16="http://schemas.microsoft.com/office/drawing/2014/main" id="{00000000-0008-0000-1500-000004000000}"/>
            </a:ext>
          </a:extLst>
        </xdr:cNvPr>
        <xdr:cNvPicPr>
          <a:picLocks noChangeAspect="1"/>
        </xdr:cNvPicPr>
      </xdr:nvPicPr>
      <xdr:blipFill>
        <a:blip xmlns:r="http://schemas.openxmlformats.org/officeDocument/2006/relationships" r:embed="rId1"/>
        <a:stretch>
          <a:fillRect/>
        </a:stretch>
      </xdr:blipFill>
      <xdr:spPr>
        <a:xfrm>
          <a:off x="66675" y="85725"/>
          <a:ext cx="2513450" cy="96462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5</xdr:col>
      <xdr:colOff>84575</xdr:colOff>
      <xdr:row>5</xdr:row>
      <xdr:rowOff>107373</xdr:rowOff>
    </xdr:to>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38100" y="76200"/>
          <a:ext cx="2513450" cy="9646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514350</xdr:colOff>
          <xdr:row>12</xdr:row>
          <xdr:rowOff>219075</xdr:rowOff>
        </xdr:from>
        <xdr:to>
          <xdr:col>11</xdr:col>
          <xdr:colOff>180975</xdr:colOff>
          <xdr:row>14</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29</xdr:row>
          <xdr:rowOff>104775</xdr:rowOff>
        </xdr:from>
        <xdr:to>
          <xdr:col>5</xdr:col>
          <xdr:colOff>438150</xdr:colOff>
          <xdr:row>31</xdr:row>
          <xdr:rowOff>142875</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371475</xdr:colOff>
          <xdr:row>29</xdr:row>
          <xdr:rowOff>171450</xdr:rowOff>
        </xdr:from>
        <xdr:to>
          <xdr:col>3</xdr:col>
          <xdr:colOff>152400</xdr:colOff>
          <xdr:row>30</xdr:row>
          <xdr:rowOff>104775</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solidFill>
              <a:srgbClr val="AFC6FF"/>
            </a:solidFill>
            <a:ln>
              <a:noFill/>
            </a:ln>
            <a:extLst>
              <a:ext uri="{91240B29-F687-4F45-9708-019B960494DF}">
                <a14:hiddenLine w="9525">
                  <a:solidFill>
                    <a:srgbClr val="660066" mc:Ignorable="a14" a14:legacySpreadsheetColorIndex="28"/>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Original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371475</xdr:colOff>
          <xdr:row>30</xdr:row>
          <xdr:rowOff>133350</xdr:rowOff>
        </xdr:from>
        <xdr:to>
          <xdr:col>3</xdr:col>
          <xdr:colOff>219075</xdr:colOff>
          <xdr:row>31</xdr:row>
          <xdr:rowOff>66675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solidFill>
              <a:srgbClr val="AFC6FF"/>
            </a:solidFill>
            <a:ln>
              <a:noFill/>
            </a:ln>
            <a:extLst>
              <a:ext uri="{91240B29-F687-4F45-9708-019B960494DF}">
                <a14:hiddenLine w="9525">
                  <a:solidFill>
                    <a:srgbClr val="660066" mc:Ignorable="a14" a14:legacySpreadsheetColorIndex="28"/>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Resubmitted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29</xdr:row>
          <xdr:rowOff>171450</xdr:rowOff>
        </xdr:from>
        <xdr:to>
          <xdr:col>5</xdr:col>
          <xdr:colOff>371475</xdr:colOff>
          <xdr:row>30</xdr:row>
          <xdr:rowOff>104775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300-00000C040000}"/>
                </a:ext>
              </a:extLst>
            </xdr:cNvPr>
            <xdr:cNvSpPr/>
          </xdr:nvSpPr>
          <xdr:spPr bwMode="auto">
            <a:xfrm>
              <a:off x="0" y="0"/>
              <a:ext cx="0" cy="0"/>
            </a:xfrm>
            <a:prstGeom prst="rect">
              <a:avLst/>
            </a:prstGeom>
            <a:solidFill>
              <a:srgbClr val="AFC6FF"/>
            </a:solidFill>
            <a:ln>
              <a:noFill/>
            </a:ln>
            <a:extLst>
              <a:ext uri="{91240B29-F687-4F45-9708-019B960494DF}">
                <a14:hiddenLine w="9525">
                  <a:solidFill>
                    <a:srgbClr val="660066" mc:Ignorable="a14" a14:legacySpreadsheetColorIndex="28"/>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Final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30</xdr:row>
          <xdr:rowOff>133350</xdr:rowOff>
        </xdr:from>
        <xdr:to>
          <xdr:col>5</xdr:col>
          <xdr:colOff>371475</xdr:colOff>
          <xdr:row>31</xdr:row>
          <xdr:rowOff>66675</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300-00000D040000}"/>
                </a:ext>
              </a:extLst>
            </xdr:cNvPr>
            <xdr:cNvSpPr/>
          </xdr:nvSpPr>
          <xdr:spPr bwMode="auto">
            <a:xfrm>
              <a:off x="0" y="0"/>
              <a:ext cx="0" cy="0"/>
            </a:xfrm>
            <a:prstGeom prst="rect">
              <a:avLst/>
            </a:prstGeom>
            <a:solidFill>
              <a:srgbClr val="AFC6FF"/>
            </a:solidFill>
            <a:ln>
              <a:noFill/>
            </a:ln>
            <a:extLst>
              <a:ext uri="{91240B29-F687-4F45-9708-019B960494DF}">
                <a14:hiddenLine w="9525">
                  <a:solidFill>
                    <a:srgbClr val="660066" mc:Ignorable="a14" a14:legacySpreadsheetColorIndex="28"/>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Amended</a:t>
              </a:r>
            </a:p>
          </xdr:txBody>
        </xdr:sp>
        <xdr:clientData/>
      </xdr:twoCellAnchor>
    </mc:Choice>
    <mc:Fallback/>
  </mc:AlternateContent>
  <xdr:twoCellAnchor editAs="oneCell">
    <xdr:from>
      <xdr:col>0</xdr:col>
      <xdr:colOff>73025</xdr:colOff>
      <xdr:row>0</xdr:row>
      <xdr:rowOff>114300</xdr:rowOff>
    </xdr:from>
    <xdr:to>
      <xdr:col>4</xdr:col>
      <xdr:colOff>181095</xdr:colOff>
      <xdr:row>4</xdr:row>
      <xdr:rowOff>125153</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tretch>
          <a:fillRect/>
        </a:stretch>
      </xdr:blipFill>
      <xdr:spPr>
        <a:xfrm>
          <a:off x="73025" y="114300"/>
          <a:ext cx="2510275" cy="9614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111125</xdr:colOff>
      <xdr:row>0</xdr:row>
      <xdr:rowOff>190500</xdr:rowOff>
    </xdr:from>
    <xdr:to>
      <xdr:col>2</xdr:col>
      <xdr:colOff>1973700</xdr:colOff>
      <xdr:row>4</xdr:row>
      <xdr:rowOff>202623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11125" y="190500"/>
          <a:ext cx="2516625" cy="9614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120650</xdr:rowOff>
    </xdr:from>
    <xdr:to>
      <xdr:col>2</xdr:col>
      <xdr:colOff>294125</xdr:colOff>
      <xdr:row>6</xdr:row>
      <xdr:rowOff>21648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95250" y="120650"/>
          <a:ext cx="2516625" cy="9677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2</xdr:col>
      <xdr:colOff>1903850</xdr:colOff>
      <xdr:row>4</xdr:row>
      <xdr:rowOff>154998</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47625" y="142875"/>
          <a:ext cx="2513450" cy="9646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142875</xdr:rowOff>
    </xdr:from>
    <xdr:to>
      <xdr:col>2</xdr:col>
      <xdr:colOff>1954650</xdr:colOff>
      <xdr:row>4</xdr:row>
      <xdr:rowOff>151823</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0" y="142875"/>
          <a:ext cx="2516625" cy="9614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133350</xdr:rowOff>
    </xdr:from>
    <xdr:to>
      <xdr:col>1</xdr:col>
      <xdr:colOff>1427600</xdr:colOff>
      <xdr:row>6</xdr:row>
      <xdr:rowOff>130868</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66675" y="133350"/>
          <a:ext cx="2516625" cy="964623"/>
        </a:xfrm>
        <a:prstGeom prst="rect">
          <a:avLst/>
        </a:prstGeom>
      </xdr:spPr>
    </xdr:pic>
    <xdr:clientData/>
  </xdr:twoCellAnchor>
  <xdr:twoCellAnchor editAs="oneCell">
    <xdr:from>
      <xdr:col>0</xdr:col>
      <xdr:colOff>76200</xdr:colOff>
      <xdr:row>36</xdr:row>
      <xdr:rowOff>0</xdr:rowOff>
    </xdr:from>
    <xdr:to>
      <xdr:col>1</xdr:col>
      <xdr:colOff>1446650</xdr:colOff>
      <xdr:row>41</xdr:row>
      <xdr:rowOff>143568</xdr:rowOff>
    </xdr:to>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76200" y="10873740"/>
          <a:ext cx="2467730" cy="9462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1</xdr:col>
      <xdr:colOff>1421250</xdr:colOff>
      <xdr:row>6</xdr:row>
      <xdr:rowOff>2598</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47625" y="38100"/>
          <a:ext cx="2513450" cy="9646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1</xdr:col>
      <xdr:colOff>1478400</xdr:colOff>
      <xdr:row>6</xdr:row>
      <xdr:rowOff>97848</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04775" y="104775"/>
          <a:ext cx="2513450" cy="9646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2004%20Budget\HHS\Governor's%20Briefing%20Sheet%20DC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cdata\users\My%20Documents\TonyBill\New%20Allocation%20Formula\DEMOW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Gov Decisions"/>
      <sheetName val="11-12 Gov brief decisions"/>
      <sheetName val="11-3 DA brief decisions"/>
      <sheetName val="10-1 Regier meeting"/>
      <sheetName val="10-31 decisions"/>
      <sheetName val="10-28 DA brief decisions"/>
      <sheetName val="Scooter (5)- 4th DA Brief 10-28"/>
      <sheetName val="Scooter(4) - 3rd DA Brief 10-17"/>
      <sheetName val="Scooter (3) - 2nd DA Brief"/>
      <sheetName val="Scooter (2) - updated DCF sheet"/>
      <sheetName val="Scooter - 1st DA brief"/>
      <sheetName val="Leg Briefing"/>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Rollup"/>
      <sheetName val="Historical Data"/>
      <sheetName val="Summary"/>
      <sheetName val="Allocation Summary"/>
      <sheetName val="Adjustment-Investigation"/>
      <sheetName val="Adjust-Rate of ES Place"/>
      <sheetName val="Adjustment-ES LOS"/>
      <sheetName val="Adjustment-ES Day Cost"/>
      <sheetName val="Adjust-Rate of FC Place"/>
      <sheetName val="Adjustment-FC LOS"/>
      <sheetName val="Adjustment-FC Day Cost"/>
      <sheetName val="Adjust-Rate of RGC Place"/>
      <sheetName val="Adjustment-RGC LOS"/>
      <sheetName val="Adjustment-RGC Day Cost"/>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78"/>
  <sheetViews>
    <sheetView topLeftCell="A44" zoomScaleNormal="100" workbookViewId="0">
      <selection activeCell="D4" sqref="D4"/>
    </sheetView>
  </sheetViews>
  <sheetFormatPr defaultRowHeight="18.75" customHeight="1"/>
  <cols>
    <col min="1" max="4" width="8.5703125" customWidth="1"/>
    <col min="5" max="5" width="4" customWidth="1"/>
    <col min="6" max="6" width="8.7109375" customWidth="1"/>
    <col min="7" max="13" width="8.5703125" customWidth="1"/>
  </cols>
  <sheetData>
    <row r="1" spans="1:16" ht="18.75" customHeight="1">
      <c r="D1" s="304"/>
      <c r="E1" s="304"/>
      <c r="F1" s="304"/>
      <c r="G1" s="304"/>
      <c r="H1" s="304"/>
      <c r="I1" s="304"/>
      <c r="J1" s="304"/>
      <c r="K1" s="304"/>
      <c r="L1" s="304"/>
      <c r="M1" s="304"/>
    </row>
    <row r="2" spans="1:16" ht="18.75" customHeight="1">
      <c r="D2" s="304" t="str">
        <f>'Budget Overview'!D2:M2</f>
        <v>Program Annual Budget</v>
      </c>
      <c r="E2" s="304"/>
      <c r="F2" s="304"/>
      <c r="G2" s="304"/>
      <c r="H2" s="304"/>
      <c r="I2" s="304"/>
      <c r="J2" s="304"/>
      <c r="K2" s="304"/>
      <c r="L2" s="304"/>
      <c r="M2" s="304"/>
    </row>
    <row r="3" spans="1:16" ht="18.75" customHeight="1">
      <c r="D3" s="304" t="str">
        <f>'Budget Overview'!D3:M3</f>
        <v>July 1, 2024 through June 30, 2025</v>
      </c>
      <c r="E3" s="304"/>
      <c r="F3" s="304"/>
      <c r="G3" s="304"/>
      <c r="H3" s="304"/>
      <c r="I3" s="304"/>
      <c r="J3" s="304"/>
      <c r="K3" s="304"/>
      <c r="L3" s="304"/>
      <c r="M3" s="304"/>
    </row>
    <row r="5" spans="1:16" ht="18" customHeight="1">
      <c r="D5" s="305" t="s">
        <v>0</v>
      </c>
      <c r="E5" s="305"/>
      <c r="F5" s="305"/>
      <c r="G5" s="305"/>
      <c r="H5" s="305"/>
      <c r="I5" s="305"/>
      <c r="J5" s="305"/>
      <c r="K5" s="305"/>
      <c r="L5" s="305"/>
      <c r="M5" s="305"/>
    </row>
    <row r="6" spans="1:16" ht="18" customHeight="1">
      <c r="A6" s="4"/>
      <c r="B6" s="4"/>
      <c r="C6" s="4"/>
      <c r="D6" s="4"/>
      <c r="E6" s="4"/>
      <c r="F6" s="4"/>
      <c r="G6" s="4"/>
      <c r="H6" s="4"/>
      <c r="I6" s="4"/>
      <c r="J6" s="4"/>
    </row>
    <row r="7" spans="1:16" ht="18" customHeight="1">
      <c r="A7" s="4"/>
      <c r="B7" s="4"/>
      <c r="C7" s="4"/>
      <c r="D7" s="4"/>
      <c r="E7" s="4"/>
      <c r="F7" s="4"/>
      <c r="G7" s="4"/>
      <c r="H7" s="4"/>
      <c r="I7" s="4"/>
      <c r="J7" s="4"/>
    </row>
    <row r="8" spans="1:16" ht="18" customHeight="1">
      <c r="A8" s="4"/>
      <c r="B8" s="4"/>
      <c r="C8" s="4"/>
      <c r="D8" s="4"/>
      <c r="E8" s="4"/>
      <c r="F8" s="4"/>
      <c r="G8" s="4"/>
      <c r="H8" s="4"/>
      <c r="I8" s="4"/>
      <c r="J8" s="4"/>
    </row>
    <row r="9" spans="1:16" ht="18" customHeight="1">
      <c r="A9" s="5" t="s">
        <v>1</v>
      </c>
      <c r="B9" s="4"/>
      <c r="C9" s="4"/>
      <c r="D9" s="4"/>
      <c r="E9" s="4"/>
      <c r="F9" s="4"/>
      <c r="G9" s="4"/>
      <c r="H9" s="4"/>
      <c r="I9" s="4"/>
      <c r="J9" s="4"/>
    </row>
    <row r="10" spans="1:16" ht="18" customHeight="1">
      <c r="A10" s="5" t="s">
        <v>2</v>
      </c>
      <c r="B10" s="4"/>
      <c r="C10" s="4"/>
      <c r="D10" s="4"/>
      <c r="E10" s="4"/>
      <c r="F10" s="4"/>
      <c r="G10" s="4"/>
      <c r="H10" s="4"/>
      <c r="I10" s="4"/>
      <c r="J10" s="4"/>
    </row>
    <row r="11" spans="1:16" s="5" customFormat="1" ht="18" customHeight="1"/>
    <row r="12" spans="1:16" s="5" customFormat="1" ht="18" customHeight="1"/>
    <row r="13" spans="1:16" s="5" customFormat="1" ht="18" customHeight="1">
      <c r="A13" s="5" t="s">
        <v>3</v>
      </c>
    </row>
    <row r="14" spans="1:16" s="5" customFormat="1" ht="18" customHeight="1">
      <c r="A14" s="5" t="s">
        <v>4</v>
      </c>
      <c r="P14" s="272"/>
    </row>
    <row r="15" spans="1:16" s="5" customFormat="1" ht="18" customHeight="1">
      <c r="A15" s="5" t="s">
        <v>5</v>
      </c>
    </row>
    <row r="16" spans="1:16" s="5" customFormat="1" ht="18" customHeight="1">
      <c r="A16" s="5" t="s">
        <v>6</v>
      </c>
    </row>
    <row r="17" spans="1:14" s="5" customFormat="1" ht="18" customHeight="1"/>
    <row r="18" spans="1:14" s="5" customFormat="1" ht="18" customHeight="1"/>
    <row r="19" spans="1:14" s="5" customFormat="1" ht="18" customHeight="1">
      <c r="A19" s="5" t="s">
        <v>7</v>
      </c>
    </row>
    <row r="20" spans="1:14" s="5" customFormat="1" ht="18" customHeight="1">
      <c r="A20" s="5" t="s">
        <v>8</v>
      </c>
    </row>
    <row r="21" spans="1:14" s="5" customFormat="1" ht="18" customHeight="1">
      <c r="A21" s="5" t="s">
        <v>9</v>
      </c>
    </row>
    <row r="22" spans="1:14" s="5" customFormat="1" ht="18" customHeight="1">
      <c r="A22" s="5" t="s">
        <v>10</v>
      </c>
    </row>
    <row r="23" spans="1:14" s="5" customFormat="1" ht="18" customHeight="1"/>
    <row r="24" spans="1:14" s="5" customFormat="1" ht="18" customHeight="1"/>
    <row r="25" spans="1:14" s="5" customFormat="1" ht="18" customHeight="1">
      <c r="A25" s="63" t="s">
        <v>11</v>
      </c>
      <c r="B25" s="63"/>
      <c r="C25" s="63"/>
      <c r="D25" s="63"/>
      <c r="E25" s="63"/>
      <c r="F25" s="63"/>
      <c r="G25" s="63"/>
      <c r="H25" s="63"/>
      <c r="I25" s="63"/>
      <c r="J25" s="63"/>
      <c r="K25" s="63"/>
      <c r="L25" s="63"/>
      <c r="M25" s="63"/>
      <c r="N25" s="63"/>
    </row>
    <row r="26" spans="1:14" s="5" customFormat="1" ht="18" customHeight="1">
      <c r="A26" s="63" t="s">
        <v>12</v>
      </c>
      <c r="B26" s="63"/>
      <c r="C26" s="63"/>
      <c r="D26" s="63"/>
      <c r="E26" s="63"/>
      <c r="F26" s="63"/>
      <c r="G26" s="63"/>
      <c r="H26" s="63"/>
      <c r="I26" s="63"/>
      <c r="J26" s="63"/>
      <c r="K26" s="63"/>
      <c r="L26" s="63"/>
      <c r="M26" s="63"/>
      <c r="N26" s="63"/>
    </row>
    <row r="27" spans="1:14" s="5" customFormat="1" ht="18" customHeight="1">
      <c r="A27" s="63" t="s">
        <v>13</v>
      </c>
      <c r="B27" s="63"/>
      <c r="C27" s="63"/>
      <c r="D27" s="63"/>
      <c r="E27" s="63"/>
      <c r="F27" s="63"/>
      <c r="G27" s="63"/>
      <c r="H27" s="63"/>
      <c r="I27" s="63"/>
      <c r="J27" s="63"/>
      <c r="K27" s="63"/>
      <c r="L27" s="63"/>
      <c r="M27" s="63"/>
      <c r="N27" s="63"/>
    </row>
    <row r="28" spans="1:14" s="5" customFormat="1" ht="18" customHeight="1">
      <c r="A28" s="63" t="s">
        <v>14</v>
      </c>
      <c r="B28" s="63"/>
      <c r="C28" s="63"/>
      <c r="D28" s="63"/>
      <c r="E28" s="63"/>
      <c r="F28" s="63"/>
      <c r="G28" s="63"/>
      <c r="H28" s="63"/>
      <c r="I28" s="63"/>
      <c r="J28" s="63"/>
      <c r="K28" s="63"/>
      <c r="L28" s="63"/>
      <c r="M28" s="63"/>
      <c r="N28" s="63"/>
    </row>
    <row r="29" spans="1:14" s="5" customFormat="1" ht="18" customHeight="1">
      <c r="A29" s="63"/>
      <c r="B29" s="63"/>
      <c r="C29" s="63"/>
      <c r="D29" s="63"/>
      <c r="E29" s="63"/>
      <c r="F29" s="63"/>
      <c r="G29" s="63"/>
      <c r="H29" s="63"/>
      <c r="I29" s="63"/>
      <c r="J29" s="63"/>
      <c r="K29" s="63"/>
      <c r="L29" s="63"/>
      <c r="M29" s="63"/>
      <c r="N29" s="63"/>
    </row>
    <row r="30" spans="1:14" s="5" customFormat="1" ht="18" customHeight="1"/>
    <row r="31" spans="1:14" s="5" customFormat="1" ht="18" customHeight="1">
      <c r="A31" s="6" t="s">
        <v>15</v>
      </c>
      <c r="B31" s="6"/>
      <c r="C31" s="6"/>
      <c r="D31" s="6"/>
      <c r="E31" s="6"/>
      <c r="F31" s="6"/>
      <c r="G31" s="6"/>
      <c r="H31" s="6"/>
      <c r="I31" s="6"/>
      <c r="J31" s="6"/>
      <c r="K31" s="6"/>
      <c r="L31" s="6"/>
      <c r="M31" s="6"/>
    </row>
    <row r="32" spans="1:14" s="5" customFormat="1" ht="18" customHeight="1">
      <c r="A32" s="5" t="s">
        <v>16</v>
      </c>
    </row>
    <row r="33" spans="1:3" s="5" customFormat="1" ht="18" customHeight="1">
      <c r="A33" s="5" t="s">
        <v>17</v>
      </c>
    </row>
    <row r="34" spans="1:3" s="5" customFormat="1" ht="18" customHeight="1">
      <c r="A34" s="64" t="s">
        <v>18</v>
      </c>
    </row>
    <row r="35" spans="1:3" s="5" customFormat="1" ht="18" customHeight="1"/>
    <row r="36" spans="1:3" s="5" customFormat="1" ht="18" customHeight="1">
      <c r="B36" s="5" t="s">
        <v>19</v>
      </c>
    </row>
    <row r="37" spans="1:3" s="5" customFormat="1" ht="18" customHeight="1">
      <c r="C37" s="5" t="s">
        <v>20</v>
      </c>
    </row>
    <row r="38" spans="1:3" s="5" customFormat="1" ht="18" customHeight="1">
      <c r="C38" s="5" t="s">
        <v>21</v>
      </c>
    </row>
    <row r="39" spans="1:3" s="5" customFormat="1" ht="18" customHeight="1">
      <c r="B39" s="5" t="s">
        <v>22</v>
      </c>
    </row>
    <row r="40" spans="1:3" s="5" customFormat="1" ht="18" customHeight="1">
      <c r="C40" s="5" t="s">
        <v>23</v>
      </c>
    </row>
    <row r="41" spans="1:3" s="5" customFormat="1" ht="18" customHeight="1">
      <c r="C41" s="5" t="s">
        <v>24</v>
      </c>
    </row>
    <row r="42" spans="1:3" s="5" customFormat="1" ht="18" customHeight="1">
      <c r="C42" s="5" t="s">
        <v>25</v>
      </c>
    </row>
    <row r="43" spans="1:3" s="5" customFormat="1" ht="18" customHeight="1">
      <c r="C43" s="5" t="s">
        <v>26</v>
      </c>
    </row>
    <row r="44" spans="1:3" s="5" customFormat="1" ht="18" customHeight="1">
      <c r="C44" s="64" t="s">
        <v>27</v>
      </c>
    </row>
    <row r="45" spans="1:3" s="5" customFormat="1" ht="18" customHeight="1">
      <c r="C45" s="302" t="s">
        <v>28</v>
      </c>
    </row>
    <row r="46" spans="1:3" s="5" customFormat="1" ht="18" customHeight="1">
      <c r="C46" s="302" t="s">
        <v>29</v>
      </c>
    </row>
    <row r="47" spans="1:3" s="5" customFormat="1" ht="18" customHeight="1">
      <c r="B47" s="5" t="s">
        <v>30</v>
      </c>
    </row>
    <row r="48" spans="1:3" s="5" customFormat="1" ht="18" customHeight="1">
      <c r="B48" s="5" t="s">
        <v>31</v>
      </c>
    </row>
    <row r="49" spans="2:3" s="5" customFormat="1" ht="18" customHeight="1">
      <c r="C49" s="5" t="s">
        <v>32</v>
      </c>
    </row>
    <row r="50" spans="2:3" s="5" customFormat="1" ht="18" customHeight="1">
      <c r="B50" s="5" t="s">
        <v>33</v>
      </c>
    </row>
    <row r="51" spans="2:3" s="5" customFormat="1" ht="18" customHeight="1">
      <c r="C51" s="5" t="s">
        <v>34</v>
      </c>
    </row>
    <row r="52" spans="2:3" s="5" customFormat="1" ht="18" customHeight="1"/>
    <row r="53" spans="2:3" ht="18" customHeight="1"/>
    <row r="54" spans="2:3" ht="18" customHeight="1"/>
    <row r="55" spans="2:3" ht="18" customHeight="1"/>
    <row r="56" spans="2:3" ht="18" customHeight="1"/>
    <row r="57" spans="2:3" ht="18" customHeight="1"/>
    <row r="58" spans="2:3" ht="18" customHeight="1"/>
    <row r="59" spans="2:3" ht="18" customHeight="1"/>
    <row r="60" spans="2:3" ht="18" customHeight="1"/>
    <row r="61" spans="2:3" ht="18" customHeight="1"/>
    <row r="62" spans="2:3" ht="18" customHeight="1"/>
    <row r="63" spans="2:3" ht="18" customHeight="1"/>
    <row r="64" spans="2:3" ht="18" customHeight="1"/>
    <row r="65" ht="18"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sheetData>
  <sheetProtection algorithmName="SHA-512" hashValue="GgYzS22GcOtAyc4lQN/T2nnrSG4ZBr98vtopOOeqn0rVzIAwjO6cUR3ERBmt11gjx465KEVpb+kmSACTUaZdfA==" saltValue="CovMFIn616JI8yJXJECYeg==" spinCount="100000" sheet="1" selectLockedCells="1" selectUnlockedCells="1"/>
  <mergeCells count="4">
    <mergeCell ref="D1:M1"/>
    <mergeCell ref="D2:M2"/>
    <mergeCell ref="D3:M3"/>
    <mergeCell ref="D5:M5"/>
  </mergeCells>
  <pageMargins left="0.96" right="0.44" top="0.48" bottom="0.32" header="0.3" footer="0.3"/>
  <pageSetup scale="8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2:I63"/>
  <sheetViews>
    <sheetView topLeftCell="A3" zoomScaleNormal="100" workbookViewId="0">
      <selection activeCell="J23" sqref="J23"/>
    </sheetView>
  </sheetViews>
  <sheetFormatPr defaultColWidth="9.28515625" defaultRowHeight="12.75"/>
  <cols>
    <col min="1" max="1" width="16.42578125" style="121" customWidth="1"/>
    <col min="2" max="2" width="29.5703125" style="121" customWidth="1"/>
    <col min="3" max="3" width="10.28515625" style="121" customWidth="1"/>
    <col min="4" max="4" width="12" style="121" bestFit="1" customWidth="1"/>
    <col min="5" max="5" width="11.42578125" style="121" customWidth="1"/>
    <col min="6" max="6" width="17.5703125" style="121" customWidth="1"/>
    <col min="7" max="7" width="11.28515625" style="121" hidden="1" customWidth="1"/>
    <col min="8" max="16384" width="9.28515625" style="121"/>
  </cols>
  <sheetData>
    <row r="2" spans="1:6">
      <c r="A2"/>
      <c r="B2"/>
      <c r="C2" s="1"/>
      <c r="D2"/>
      <c r="E2"/>
      <c r="F2" s="2" t="str">
        <f>'Program Annual Budget'!$D$7</f>
        <v>--- Please Select your Agency and Program ---</v>
      </c>
    </row>
    <row r="3" spans="1:6">
      <c r="A3"/>
      <c r="B3"/>
      <c r="C3" s="1"/>
      <c r="D3"/>
      <c r="E3"/>
      <c r="F3" s="2" t="str">
        <f>'Program Annual Budget'!$D$8</f>
        <v>N/A</v>
      </c>
    </row>
    <row r="4" spans="1:6">
      <c r="A4"/>
      <c r="B4"/>
      <c r="C4" s="1"/>
      <c r="D4"/>
      <c r="E4"/>
      <c r="F4" s="2">
        <f>'Program Annual Budget'!$D$9</f>
        <v>0</v>
      </c>
    </row>
    <row r="5" spans="1:6">
      <c r="A5"/>
      <c r="B5"/>
      <c r="C5"/>
      <c r="D5"/>
      <c r="E5"/>
      <c r="F5"/>
    </row>
    <row r="6" spans="1:6">
      <c r="A6"/>
      <c r="B6"/>
      <c r="C6"/>
      <c r="D6"/>
      <c r="E6"/>
      <c r="F6" s="2" t="str">
        <f>"Budget Version - "&amp;'Program Annual Budget'!$G$10</f>
        <v>Budget Version - Original</v>
      </c>
    </row>
    <row r="7" spans="1:6">
      <c r="A7"/>
      <c r="B7"/>
      <c r="C7"/>
      <c r="D7"/>
      <c r="E7"/>
      <c r="F7" s="10">
        <f>'Program Annual Budget'!$H$10</f>
        <v>0</v>
      </c>
    </row>
    <row r="8" spans="1:6" ht="13.5" thickBot="1">
      <c r="A8"/>
      <c r="B8"/>
      <c r="C8"/>
      <c r="D8"/>
      <c r="E8"/>
      <c r="F8"/>
    </row>
    <row r="9" spans="1:6" ht="21" thickBot="1">
      <c r="A9" s="331" t="s">
        <v>266</v>
      </c>
      <c r="B9" s="332"/>
      <c r="C9" s="332"/>
      <c r="D9" s="332"/>
      <c r="E9" s="332"/>
      <c r="F9" s="333"/>
    </row>
    <row r="10" spans="1:6">
      <c r="A10" s="238"/>
      <c r="B10"/>
      <c r="C10"/>
      <c r="D10"/>
      <c r="E10"/>
      <c r="F10"/>
    </row>
    <row r="11" spans="1:6">
      <c r="A11" s="238" t="s">
        <v>267</v>
      </c>
      <c r="B11" s="238"/>
      <c r="C11" s="238"/>
      <c r="D11"/>
      <c r="E11"/>
      <c r="F11"/>
    </row>
    <row r="12" spans="1:6">
      <c r="A12" s="257" t="s">
        <v>268</v>
      </c>
      <c r="B12" s="257"/>
      <c r="C12" s="257"/>
      <c r="D12"/>
      <c r="E12"/>
      <c r="F12"/>
    </row>
    <row r="13" spans="1:6">
      <c r="A13" s="238" t="s">
        <v>269</v>
      </c>
      <c r="B13" s="238"/>
      <c r="C13" s="238"/>
      <c r="D13"/>
      <c r="E13"/>
      <c r="F13"/>
    </row>
    <row r="14" spans="1:6">
      <c r="A14" s="238" t="s">
        <v>270</v>
      </c>
      <c r="B14"/>
      <c r="C14"/>
      <c r="D14"/>
      <c r="E14"/>
      <c r="F14"/>
    </row>
    <row r="15" spans="1:6">
      <c r="A15" s="238" t="s">
        <v>271</v>
      </c>
      <c r="B15"/>
      <c r="C15"/>
      <c r="D15"/>
      <c r="E15"/>
      <c r="F15"/>
    </row>
    <row r="16" spans="1:6">
      <c r="A16" s="238" t="s">
        <v>272</v>
      </c>
      <c r="B16"/>
      <c r="C16"/>
      <c r="D16"/>
      <c r="E16"/>
      <c r="F16"/>
    </row>
    <row r="17" spans="1:9">
      <c r="A17" s="238" t="s">
        <v>273</v>
      </c>
      <c r="B17"/>
      <c r="C17"/>
      <c r="D17"/>
      <c r="E17"/>
      <c r="F17"/>
    </row>
    <row r="18" spans="1:9">
      <c r="A18" s="238"/>
      <c r="B18"/>
      <c r="C18"/>
      <c r="D18"/>
      <c r="E18"/>
      <c r="F18"/>
    </row>
    <row r="19" spans="1:9">
      <c r="A19" s="239" t="s">
        <v>274</v>
      </c>
      <c r="B19" s="239"/>
      <c r="C19" s="239"/>
      <c r="D19" s="239"/>
      <c r="E19" s="239"/>
      <c r="F19" s="239"/>
      <c r="G19" s="255"/>
    </row>
    <row r="20" spans="1:9" ht="13.5" thickBot="1">
      <c r="A20" s="239"/>
      <c r="B20" s="239"/>
      <c r="C20" s="239"/>
      <c r="D20" s="239"/>
      <c r="E20" s="239"/>
      <c r="F20" s="239"/>
      <c r="G20" s="255"/>
    </row>
    <row r="21" spans="1:9" ht="30.75" customHeight="1" thickBot="1">
      <c r="A21" s="240" t="s">
        <v>275</v>
      </c>
      <c r="B21" s="241" t="s">
        <v>276</v>
      </c>
      <c r="C21" s="241" t="s">
        <v>277</v>
      </c>
      <c r="D21" s="241" t="s">
        <v>278</v>
      </c>
      <c r="E21" s="241" t="s">
        <v>279</v>
      </c>
      <c r="F21" s="242" t="s">
        <v>280</v>
      </c>
      <c r="G21" s="276" t="s">
        <v>281</v>
      </c>
      <c r="I21" s="393"/>
    </row>
    <row r="22" spans="1:9" ht="42.75" customHeight="1">
      <c r="A22" s="110"/>
      <c r="B22" s="109"/>
      <c r="C22" s="277"/>
      <c r="D22" s="115"/>
      <c r="E22" s="117"/>
      <c r="F22" s="395">
        <f>(((+E22*D22*C22)))</f>
        <v>0</v>
      </c>
      <c r="G22" s="14">
        <f t="shared" ref="G22:G32" si="0">ROUND(+D22*C22,2)</f>
        <v>0</v>
      </c>
    </row>
    <row r="23" spans="1:9" ht="42.75" customHeight="1">
      <c r="A23" s="82"/>
      <c r="B23" s="81"/>
      <c r="C23" s="278"/>
      <c r="D23" s="115"/>
      <c r="E23" s="114"/>
      <c r="F23" s="395">
        <f>(((+E23*D23*C23)))</f>
        <v>0</v>
      </c>
      <c r="G23" s="14">
        <f t="shared" si="0"/>
        <v>0</v>
      </c>
    </row>
    <row r="24" spans="1:9" ht="42.75" customHeight="1">
      <c r="A24" s="82"/>
      <c r="B24" s="81"/>
      <c r="C24" s="278"/>
      <c r="D24" s="115"/>
      <c r="E24" s="114"/>
      <c r="F24" s="395">
        <f t="shared" ref="F24:F32" si="1">(((+E24*D24*C24)))</f>
        <v>0</v>
      </c>
      <c r="G24" s="14">
        <f t="shared" si="0"/>
        <v>0</v>
      </c>
    </row>
    <row r="25" spans="1:9" ht="42.75" customHeight="1">
      <c r="A25" s="82"/>
      <c r="B25" s="81"/>
      <c r="C25" s="278"/>
      <c r="D25" s="115"/>
      <c r="E25" s="114"/>
      <c r="F25" s="395">
        <f t="shared" si="1"/>
        <v>0</v>
      </c>
      <c r="G25" s="14">
        <f t="shared" si="0"/>
        <v>0</v>
      </c>
    </row>
    <row r="26" spans="1:9" ht="42.75" customHeight="1">
      <c r="A26" s="82"/>
      <c r="B26" s="81"/>
      <c r="C26" s="278"/>
      <c r="D26" s="115"/>
      <c r="E26" s="114"/>
      <c r="F26" s="395">
        <f t="shared" si="1"/>
        <v>0</v>
      </c>
      <c r="G26" s="14">
        <f t="shared" si="0"/>
        <v>0</v>
      </c>
    </row>
    <row r="27" spans="1:9" ht="42.75" customHeight="1">
      <c r="A27" s="82"/>
      <c r="B27" s="81"/>
      <c r="C27" s="278"/>
      <c r="D27" s="115"/>
      <c r="E27" s="114"/>
      <c r="F27" s="395">
        <f t="shared" si="1"/>
        <v>0</v>
      </c>
      <c r="G27" s="14">
        <f t="shared" si="0"/>
        <v>0</v>
      </c>
    </row>
    <row r="28" spans="1:9" ht="42.75" customHeight="1">
      <c r="A28" s="82"/>
      <c r="B28" s="81"/>
      <c r="C28" s="278"/>
      <c r="D28" s="115"/>
      <c r="E28" s="114"/>
      <c r="F28" s="395">
        <f t="shared" si="1"/>
        <v>0</v>
      </c>
      <c r="G28" s="14">
        <f t="shared" si="0"/>
        <v>0</v>
      </c>
    </row>
    <row r="29" spans="1:9" ht="42.75" customHeight="1">
      <c r="A29" s="82"/>
      <c r="B29" s="81"/>
      <c r="C29" s="278"/>
      <c r="D29" s="115"/>
      <c r="E29" s="114"/>
      <c r="F29" s="395">
        <f t="shared" si="1"/>
        <v>0</v>
      </c>
      <c r="G29" s="14">
        <f t="shared" si="0"/>
        <v>0</v>
      </c>
    </row>
    <row r="30" spans="1:9" ht="42.75" customHeight="1">
      <c r="A30" s="82"/>
      <c r="B30" s="81"/>
      <c r="C30" s="278"/>
      <c r="D30" s="115"/>
      <c r="E30" s="114"/>
      <c r="F30" s="395">
        <f t="shared" si="1"/>
        <v>0</v>
      </c>
      <c r="G30" s="14">
        <f t="shared" si="0"/>
        <v>0</v>
      </c>
    </row>
    <row r="31" spans="1:9" ht="42.75" customHeight="1">
      <c r="A31" s="82"/>
      <c r="B31" s="81"/>
      <c r="C31" s="278"/>
      <c r="D31" s="115"/>
      <c r="E31" s="114"/>
      <c r="F31" s="395">
        <f t="shared" si="1"/>
        <v>0</v>
      </c>
      <c r="G31" s="14">
        <f t="shared" si="0"/>
        <v>0</v>
      </c>
    </row>
    <row r="32" spans="1:9" ht="42.75" customHeight="1">
      <c r="A32" s="82"/>
      <c r="B32" s="81"/>
      <c r="C32" s="278"/>
      <c r="D32" s="115"/>
      <c r="E32" s="114"/>
      <c r="F32" s="395">
        <f t="shared" si="1"/>
        <v>0</v>
      </c>
      <c r="G32" s="14">
        <f t="shared" si="0"/>
        <v>0</v>
      </c>
    </row>
    <row r="33" spans="1:9" ht="42.75" customHeight="1" thickBot="1">
      <c r="A33" s="396"/>
      <c r="B33" s="279" t="s">
        <v>282</v>
      </c>
      <c r="C33" s="280">
        <f>IF(F34=0,0,-F33/(SUM(F22:F32)+F63))</f>
        <v>0</v>
      </c>
      <c r="D33" s="397"/>
      <c r="E33" s="17"/>
      <c r="F33" s="395">
        <f>+E33</f>
        <v>0</v>
      </c>
      <c r="G33" s="281"/>
      <c r="I33" s="182"/>
    </row>
    <row r="34" spans="1:9" ht="26.25" customHeight="1" thickBot="1">
      <c r="A34" s="141"/>
      <c r="B34" s="141"/>
      <c r="C34" s="243" t="s">
        <v>194</v>
      </c>
      <c r="D34" s="244">
        <f>G34</f>
        <v>0</v>
      </c>
      <c r="E34" s="245" t="s">
        <v>283</v>
      </c>
      <c r="F34" s="244">
        <f>SUM(F22:F33)</f>
        <v>0</v>
      </c>
      <c r="G34" s="282">
        <f>ROUND(SUM(G22:G33),4)</f>
        <v>0</v>
      </c>
    </row>
    <row r="36" spans="1:9">
      <c r="A36"/>
      <c r="B36"/>
      <c r="C36"/>
      <c r="D36"/>
      <c r="E36"/>
      <c r="F36"/>
    </row>
    <row r="37" spans="1:9">
      <c r="A37"/>
      <c r="B37"/>
      <c r="C37" s="1"/>
      <c r="D37"/>
      <c r="E37"/>
      <c r="F37" s="2" t="str">
        <f>'Program Annual Budget'!$D$7</f>
        <v>--- Please Select your Agency and Program ---</v>
      </c>
    </row>
    <row r="38" spans="1:9">
      <c r="A38"/>
      <c r="B38"/>
      <c r="C38" s="1"/>
      <c r="D38"/>
      <c r="E38"/>
      <c r="F38" s="2" t="str">
        <f>'Program Annual Budget'!$D$8</f>
        <v>N/A</v>
      </c>
    </row>
    <row r="39" spans="1:9">
      <c r="A39"/>
      <c r="B39"/>
      <c r="C39" s="1"/>
      <c r="D39"/>
      <c r="E39"/>
      <c r="F39" s="2">
        <f>'Program Annual Budget'!$D$9</f>
        <v>0</v>
      </c>
    </row>
    <row r="40" spans="1:9">
      <c r="A40"/>
      <c r="B40"/>
      <c r="C40"/>
      <c r="D40"/>
      <c r="E40"/>
      <c r="F40"/>
    </row>
    <row r="41" spans="1:9">
      <c r="A41"/>
      <c r="B41"/>
      <c r="C41"/>
      <c r="D41"/>
      <c r="E41"/>
      <c r="F41" s="2" t="str">
        <f>"Budget Version - "&amp;'Program Annual Budget'!$G$10</f>
        <v>Budget Version - Original</v>
      </c>
    </row>
    <row r="42" spans="1:9">
      <c r="A42"/>
      <c r="B42"/>
      <c r="C42"/>
      <c r="D42"/>
      <c r="E42"/>
      <c r="F42" s="10">
        <f>'Program Annual Budget'!$H$10</f>
        <v>0</v>
      </c>
    </row>
    <row r="43" spans="1:9" ht="13.5" thickBot="1">
      <c r="A43"/>
      <c r="B43"/>
      <c r="C43"/>
      <c r="D43"/>
      <c r="E43"/>
      <c r="F43"/>
    </row>
    <row r="44" spans="1:9" ht="21" thickBot="1">
      <c r="A44" s="331" t="s">
        <v>284</v>
      </c>
      <c r="B44" s="332"/>
      <c r="C44" s="332"/>
      <c r="D44" s="332"/>
      <c r="E44" s="332"/>
      <c r="F44" s="333"/>
    </row>
    <row r="45" spans="1:9">
      <c r="A45" s="238"/>
      <c r="B45"/>
      <c r="C45"/>
      <c r="D45"/>
      <c r="E45"/>
      <c r="F45"/>
    </row>
    <row r="46" spans="1:9" ht="13.5" thickBot="1">
      <c r="A46" s="239"/>
      <c r="B46" s="239"/>
      <c r="C46" s="239"/>
      <c r="D46" s="239"/>
      <c r="E46" s="239"/>
      <c r="F46" s="239"/>
      <c r="G46" s="255"/>
    </row>
    <row r="47" spans="1:9" ht="30.75" customHeight="1" thickBot="1">
      <c r="A47" s="240" t="s">
        <v>275</v>
      </c>
      <c r="B47" s="241" t="s">
        <v>276</v>
      </c>
      <c r="C47" s="241" t="s">
        <v>277</v>
      </c>
      <c r="D47" s="241" t="s">
        <v>278</v>
      </c>
      <c r="E47" s="241" t="s">
        <v>279</v>
      </c>
      <c r="F47" s="242" t="s">
        <v>280</v>
      </c>
      <c r="G47" s="276" t="s">
        <v>281</v>
      </c>
      <c r="I47" s="393"/>
    </row>
    <row r="48" spans="1:9" ht="42.75" customHeight="1">
      <c r="A48" s="58"/>
      <c r="B48" s="18" t="s">
        <v>285</v>
      </c>
      <c r="C48" s="283"/>
      <c r="D48" s="12"/>
      <c r="E48" s="16"/>
      <c r="F48" s="395">
        <f>(((+E48*D48*C48)))</f>
        <v>0</v>
      </c>
      <c r="G48" s="14">
        <f t="shared" ref="G48:G62" si="2">ROUND(+D48*C48,2)</f>
        <v>0</v>
      </c>
    </row>
    <row r="49" spans="1:9" ht="42.75" customHeight="1">
      <c r="A49" s="82"/>
      <c r="B49" s="81"/>
      <c r="C49" s="278"/>
      <c r="D49" s="115"/>
      <c r="E49" s="114"/>
      <c r="F49" s="395">
        <f t="shared" ref="F49:F62" si="3">(((+E49*D49*C49)))</f>
        <v>0</v>
      </c>
      <c r="G49" s="14">
        <f t="shared" si="2"/>
        <v>0</v>
      </c>
    </row>
    <row r="50" spans="1:9" ht="42.75" customHeight="1">
      <c r="A50" s="82"/>
      <c r="B50" s="81"/>
      <c r="C50" s="278"/>
      <c r="D50" s="115"/>
      <c r="E50" s="114"/>
      <c r="F50" s="395">
        <f t="shared" si="3"/>
        <v>0</v>
      </c>
      <c r="G50" s="14">
        <f t="shared" si="2"/>
        <v>0</v>
      </c>
    </row>
    <row r="51" spans="1:9" ht="42.75" customHeight="1">
      <c r="A51" s="82"/>
      <c r="B51" s="81"/>
      <c r="C51" s="278"/>
      <c r="D51" s="115"/>
      <c r="E51" s="114"/>
      <c r="F51" s="395">
        <f t="shared" si="3"/>
        <v>0</v>
      </c>
      <c r="G51" s="14">
        <f t="shared" si="2"/>
        <v>0</v>
      </c>
    </row>
    <row r="52" spans="1:9" ht="42.75" customHeight="1">
      <c r="A52" s="82"/>
      <c r="B52" s="81"/>
      <c r="C52" s="278"/>
      <c r="D52" s="115"/>
      <c r="E52" s="114"/>
      <c r="F52" s="395">
        <f t="shared" si="3"/>
        <v>0</v>
      </c>
      <c r="G52" s="14">
        <f t="shared" si="2"/>
        <v>0</v>
      </c>
    </row>
    <row r="53" spans="1:9" ht="42.75" customHeight="1">
      <c r="A53" s="82"/>
      <c r="B53" s="81"/>
      <c r="C53" s="278"/>
      <c r="D53" s="115"/>
      <c r="E53" s="114"/>
      <c r="F53" s="395">
        <f t="shared" si="3"/>
        <v>0</v>
      </c>
      <c r="G53" s="14">
        <f t="shared" si="2"/>
        <v>0</v>
      </c>
    </row>
    <row r="54" spans="1:9" ht="42.75" customHeight="1">
      <c r="A54" s="82"/>
      <c r="B54" s="81"/>
      <c r="C54" s="278"/>
      <c r="D54" s="115"/>
      <c r="E54" s="114"/>
      <c r="F54" s="395">
        <f t="shared" si="3"/>
        <v>0</v>
      </c>
      <c r="G54" s="14">
        <f t="shared" si="2"/>
        <v>0</v>
      </c>
    </row>
    <row r="55" spans="1:9" ht="42.75" customHeight="1">
      <c r="A55" s="58"/>
      <c r="B55" s="18"/>
      <c r="C55" s="283"/>
      <c r="D55" s="12"/>
      <c r="E55" s="16"/>
      <c r="F55" s="395">
        <f t="shared" si="3"/>
        <v>0</v>
      </c>
      <c r="G55" s="14">
        <f t="shared" si="2"/>
        <v>0</v>
      </c>
    </row>
    <row r="56" spans="1:9" ht="42.75" customHeight="1">
      <c r="A56" s="58"/>
      <c r="B56" s="18"/>
      <c r="C56" s="283"/>
      <c r="D56" s="12"/>
      <c r="E56" s="16"/>
      <c r="F56" s="395">
        <f t="shared" si="3"/>
        <v>0</v>
      </c>
      <c r="G56" s="14">
        <f t="shared" si="2"/>
        <v>0</v>
      </c>
    </row>
    <row r="57" spans="1:9" ht="42.75" customHeight="1">
      <c r="A57" s="58"/>
      <c r="B57" s="18"/>
      <c r="C57" s="283"/>
      <c r="D57" s="12"/>
      <c r="E57" s="16"/>
      <c r="F57" s="395">
        <f t="shared" si="3"/>
        <v>0</v>
      </c>
      <c r="G57" s="14">
        <f t="shared" si="2"/>
        <v>0</v>
      </c>
    </row>
    <row r="58" spans="1:9" ht="42.75" customHeight="1">
      <c r="A58" s="58"/>
      <c r="B58" s="18"/>
      <c r="C58" s="283"/>
      <c r="D58" s="12"/>
      <c r="E58" s="16"/>
      <c r="F58" s="395">
        <f t="shared" si="3"/>
        <v>0</v>
      </c>
      <c r="G58" s="14">
        <f t="shared" si="2"/>
        <v>0</v>
      </c>
    </row>
    <row r="59" spans="1:9" ht="42.75" customHeight="1">
      <c r="A59" s="58"/>
      <c r="B59" s="18"/>
      <c r="C59" s="283"/>
      <c r="D59" s="12"/>
      <c r="E59" s="16"/>
      <c r="F59" s="395">
        <f t="shared" si="3"/>
        <v>0</v>
      </c>
      <c r="G59" s="14">
        <f t="shared" si="2"/>
        <v>0</v>
      </c>
    </row>
    <row r="60" spans="1:9" ht="42.75" customHeight="1">
      <c r="A60" s="58"/>
      <c r="B60" s="18"/>
      <c r="C60" s="283"/>
      <c r="D60" s="12"/>
      <c r="E60" s="16"/>
      <c r="F60" s="395">
        <f t="shared" si="3"/>
        <v>0</v>
      </c>
      <c r="G60" s="14">
        <f t="shared" si="2"/>
        <v>0</v>
      </c>
    </row>
    <row r="61" spans="1:9" ht="42.75" customHeight="1">
      <c r="A61" s="58"/>
      <c r="B61" s="18"/>
      <c r="C61" s="283"/>
      <c r="D61" s="12"/>
      <c r="E61" s="16"/>
      <c r="F61" s="395">
        <f t="shared" si="3"/>
        <v>0</v>
      </c>
      <c r="G61" s="14">
        <f t="shared" si="2"/>
        <v>0</v>
      </c>
    </row>
    <row r="62" spans="1:9" ht="42.75" customHeight="1">
      <c r="A62" s="58"/>
      <c r="B62" s="18"/>
      <c r="C62" s="283"/>
      <c r="D62" s="12"/>
      <c r="E62" s="16"/>
      <c r="F62" s="395">
        <f t="shared" si="3"/>
        <v>0</v>
      </c>
      <c r="G62" s="14">
        <f t="shared" si="2"/>
        <v>0</v>
      </c>
      <c r="I62" s="182"/>
    </row>
    <row r="63" spans="1:9" ht="26.25" customHeight="1" thickBot="1">
      <c r="A63" s="141"/>
      <c r="B63" s="141"/>
      <c r="C63" s="243" t="s">
        <v>194</v>
      </c>
      <c r="D63" s="244">
        <f>G63</f>
        <v>0</v>
      </c>
      <c r="E63" s="245" t="s">
        <v>283</v>
      </c>
      <c r="F63" s="244">
        <f>SUM(F48:F62)</f>
        <v>0</v>
      </c>
      <c r="G63" s="282">
        <f>ROUND(SUM(G48:G62),4)</f>
        <v>0</v>
      </c>
    </row>
  </sheetData>
  <sheetProtection algorithmName="SHA-512" hashValue="q/8LrRtOdCbnUPiSw9HvHRbmIDW91zDLgzCs45sBh5CByyplUStsHgRBE4ibYV638dFK7WE8zju12QeCRxEeaQ==" saltValue="IVGaW6+n+T39VnZ+I+wp/w==" spinCount="100000" sheet="1" objects="1" scenarios="1"/>
  <mergeCells count="2">
    <mergeCell ref="A9:F9"/>
    <mergeCell ref="A44:F44"/>
  </mergeCells>
  <pageMargins left="0.73" right="0.3" top="0.27" bottom="0.26" header="0.3" footer="0.3"/>
  <pageSetup scale="90" fitToHeight="2" orientation="portrait" r:id="rId1"/>
  <rowBreaks count="1" manualBreakCount="1">
    <brk id="36"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G26"/>
  <sheetViews>
    <sheetView workbookViewId="0">
      <selection activeCell="G17" sqref="G17"/>
    </sheetView>
  </sheetViews>
  <sheetFormatPr defaultColWidth="9.28515625" defaultRowHeight="12.75"/>
  <cols>
    <col min="1" max="1" width="16.42578125" style="121" customWidth="1"/>
    <col min="2" max="2" width="44.5703125" style="121" customWidth="1"/>
    <col min="3" max="3" width="18.5703125" style="121" customWidth="1"/>
    <col min="4" max="4" width="17" style="121" customWidth="1"/>
    <col min="5" max="16384" width="9.28515625" style="121"/>
  </cols>
  <sheetData>
    <row r="1" spans="1:7">
      <c r="A1"/>
      <c r="B1"/>
      <c r="C1"/>
      <c r="D1" s="2" t="str">
        <f>'Program Annual Budget'!$D$7</f>
        <v>--- Please Select your Agency and Program ---</v>
      </c>
    </row>
    <row r="2" spans="1:7" ht="15" customHeight="1">
      <c r="A2"/>
      <c r="B2"/>
      <c r="C2"/>
      <c r="D2" s="2" t="str">
        <f>'Program Annual Budget'!$D$8</f>
        <v>N/A</v>
      </c>
    </row>
    <row r="3" spans="1:7">
      <c r="A3"/>
      <c r="B3"/>
      <c r="C3"/>
      <c r="D3" s="2">
        <f>'Program Annual Budget'!$D$9</f>
        <v>0</v>
      </c>
    </row>
    <row r="4" spans="1:7">
      <c r="A4"/>
      <c r="B4"/>
      <c r="C4"/>
      <c r="D4"/>
    </row>
    <row r="5" spans="1:7">
      <c r="A5"/>
      <c r="B5"/>
      <c r="C5"/>
      <c r="D5" s="2" t="str">
        <f>"Budget Version - "&amp;'Program Annual Budget'!$G$10</f>
        <v>Budget Version - Original</v>
      </c>
    </row>
    <row r="6" spans="1:7">
      <c r="A6"/>
      <c r="B6"/>
      <c r="C6"/>
      <c r="D6" s="10">
        <f>'Program Annual Budget'!$H$10</f>
        <v>0</v>
      </c>
    </row>
    <row r="7" spans="1:7" ht="13.5" thickBot="1">
      <c r="A7"/>
      <c r="B7"/>
      <c r="C7"/>
      <c r="D7"/>
    </row>
    <row r="8" spans="1:7" ht="21.75" customHeight="1" thickBot="1">
      <c r="A8" s="331" t="s">
        <v>286</v>
      </c>
      <c r="B8" s="332"/>
      <c r="C8" s="332"/>
      <c r="D8" s="333"/>
    </row>
    <row r="9" spans="1:7">
      <c r="A9"/>
      <c r="B9" s="238"/>
      <c r="C9"/>
      <c r="D9"/>
    </row>
    <row r="10" spans="1:7">
      <c r="A10" s="238" t="s">
        <v>287</v>
      </c>
      <c r="B10"/>
      <c r="C10"/>
      <c r="D10"/>
    </row>
    <row r="11" spans="1:7">
      <c r="A11" s="238" t="s">
        <v>288</v>
      </c>
      <c r="B11"/>
      <c r="C11"/>
      <c r="D11"/>
    </row>
    <row r="12" spans="1:7">
      <c r="A12"/>
      <c r="B12"/>
      <c r="C12"/>
      <c r="D12"/>
    </row>
    <row r="13" spans="1:7" ht="18.75" customHeight="1" thickBot="1">
      <c r="A13"/>
      <c r="B13" s="398" t="s">
        <v>266</v>
      </c>
      <c r="C13" s="399">
        <f>(SUM('1. Salaries'!F22:F33)+SUM('1. Salaries'!F48:F62))</f>
        <v>0</v>
      </c>
      <c r="D13"/>
    </row>
    <row r="14" spans="1:7" ht="45.75" thickBot="1">
      <c r="A14" s="240" t="s">
        <v>289</v>
      </c>
      <c r="B14" s="240" t="s">
        <v>290</v>
      </c>
      <c r="C14" s="241" t="s">
        <v>291</v>
      </c>
      <c r="D14" s="242" t="s">
        <v>280</v>
      </c>
      <c r="G14" s="393"/>
    </row>
    <row r="15" spans="1:7" ht="42.75" customHeight="1">
      <c r="A15" s="25"/>
      <c r="B15" s="400" t="s">
        <v>292</v>
      </c>
      <c r="C15" s="401">
        <v>7.6499999999999999E-2</v>
      </c>
      <c r="D15" s="402">
        <f>(+C$13*C15)</f>
        <v>0</v>
      </c>
    </row>
    <row r="16" spans="1:7" ht="42.75" customHeight="1">
      <c r="A16" s="19"/>
      <c r="B16" s="81" t="s">
        <v>293</v>
      </c>
      <c r="C16" s="111"/>
      <c r="D16" s="402">
        <f>(+C$13*C16)</f>
        <v>0</v>
      </c>
    </row>
    <row r="17" spans="1:7" ht="42.75" customHeight="1">
      <c r="A17" s="19"/>
      <c r="B17" s="81" t="s">
        <v>294</v>
      </c>
      <c r="C17" s="111">
        <v>0.05</v>
      </c>
      <c r="D17" s="402">
        <f t="shared" ref="D17:D24" si="0">(+C$13*C17)</f>
        <v>0</v>
      </c>
    </row>
    <row r="18" spans="1:7" ht="42.75" customHeight="1">
      <c r="A18" s="19"/>
      <c r="B18" s="81" t="s">
        <v>295</v>
      </c>
      <c r="C18" s="111">
        <v>0.05</v>
      </c>
      <c r="D18" s="402">
        <f t="shared" si="0"/>
        <v>0</v>
      </c>
      <c r="F18" s="189"/>
    </row>
    <row r="19" spans="1:7" ht="42.75" customHeight="1">
      <c r="A19" s="19"/>
      <c r="B19" s="81" t="s">
        <v>296</v>
      </c>
      <c r="C19" s="111">
        <v>0.05</v>
      </c>
      <c r="D19" s="402">
        <f t="shared" si="0"/>
        <v>0</v>
      </c>
    </row>
    <row r="20" spans="1:7" ht="42.75" customHeight="1">
      <c r="A20" s="19"/>
      <c r="B20" s="81" t="s">
        <v>297</v>
      </c>
      <c r="C20" s="111">
        <v>0.05</v>
      </c>
      <c r="D20" s="402">
        <f t="shared" si="0"/>
        <v>0</v>
      </c>
    </row>
    <row r="21" spans="1:7" ht="42.75" customHeight="1">
      <c r="A21" s="19"/>
      <c r="B21" s="81" t="s">
        <v>298</v>
      </c>
      <c r="C21" s="111"/>
      <c r="D21" s="402">
        <f t="shared" si="0"/>
        <v>0</v>
      </c>
    </row>
    <row r="22" spans="1:7" ht="42.75" customHeight="1">
      <c r="A22" s="19"/>
      <c r="B22" s="81"/>
      <c r="C22" s="111"/>
      <c r="D22" s="402">
        <f t="shared" si="0"/>
        <v>0</v>
      </c>
    </row>
    <row r="23" spans="1:7" ht="42.75" customHeight="1">
      <c r="A23" s="19"/>
      <c r="B23" s="21"/>
      <c r="C23" s="20"/>
      <c r="D23" s="402">
        <f t="shared" si="0"/>
        <v>0</v>
      </c>
    </row>
    <row r="24" spans="1:7" ht="42.75" customHeight="1">
      <c r="A24" s="19"/>
      <c r="B24" s="21"/>
      <c r="C24" s="20"/>
      <c r="D24" s="402">
        <f t="shared" si="0"/>
        <v>0</v>
      </c>
    </row>
    <row r="25" spans="1:7" ht="42.75" customHeight="1" thickBot="1">
      <c r="A25" s="22"/>
      <c r="B25" s="23"/>
      <c r="C25" s="24"/>
      <c r="D25" s="403"/>
      <c r="G25" s="182"/>
    </row>
    <row r="26" spans="1:7" ht="26.25" customHeight="1" thickBot="1">
      <c r="B26" s="141"/>
      <c r="C26" s="246" t="s">
        <v>211</v>
      </c>
      <c r="D26" s="85">
        <f>SUM(D15:D25)</f>
        <v>0</v>
      </c>
    </row>
  </sheetData>
  <sheetProtection algorithmName="SHA-512" hashValue="97x7L5gXdzYLEPq8oVTiPJYNohNi7ijdf4c+gMMRzMd5uqtKnUEWaA5q9yPprOCIO1rYOl9ZzS5L/Jgzxe7mBw==" saltValue="6E1HXsMBse54phHtm/7Cbg==" spinCount="100000" sheet="1" objects="1" scenarios="1"/>
  <mergeCells count="1">
    <mergeCell ref="A8:D8"/>
  </mergeCells>
  <pageMargins left="0.73" right="0.3" top="0.27" bottom="0.2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H32"/>
  <sheetViews>
    <sheetView topLeftCell="A19" workbookViewId="0">
      <selection activeCell="N24" sqref="N24"/>
    </sheetView>
  </sheetViews>
  <sheetFormatPr defaultColWidth="9.28515625" defaultRowHeight="12.75"/>
  <cols>
    <col min="1" max="1" width="16.42578125" style="121" customWidth="1"/>
    <col min="2" max="2" width="39.5703125" style="121" customWidth="1"/>
    <col min="3" max="3" width="12" style="121" bestFit="1" customWidth="1"/>
    <col min="4" max="4" width="11.42578125" style="121" customWidth="1"/>
    <col min="5" max="5" width="17" style="121" customWidth="1"/>
    <col min="6" max="16384" width="9.28515625" style="121"/>
  </cols>
  <sheetData>
    <row r="1" spans="1:8">
      <c r="A1"/>
      <c r="B1"/>
      <c r="C1"/>
      <c r="D1"/>
      <c r="E1" s="2" t="str">
        <f>'Program Annual Budget'!$D$7</f>
        <v>--- Please Select your Agency and Program ---</v>
      </c>
    </row>
    <row r="2" spans="1:8">
      <c r="A2"/>
      <c r="B2"/>
      <c r="C2"/>
      <c r="D2"/>
      <c r="E2" s="2" t="str">
        <f>'Program Annual Budget'!$D$8</f>
        <v>N/A</v>
      </c>
    </row>
    <row r="3" spans="1:8">
      <c r="A3"/>
      <c r="B3"/>
      <c r="C3"/>
      <c r="D3"/>
      <c r="E3" s="2">
        <f>'Program Annual Budget'!$D$9</f>
        <v>0</v>
      </c>
    </row>
    <row r="4" spans="1:8">
      <c r="A4"/>
      <c r="B4"/>
      <c r="C4"/>
      <c r="D4"/>
      <c r="E4"/>
    </row>
    <row r="5" spans="1:8">
      <c r="A5"/>
      <c r="B5"/>
      <c r="C5"/>
      <c r="D5"/>
      <c r="E5" s="2" t="str">
        <f>"Budget Version - "&amp;'Program Annual Budget'!$G$10</f>
        <v>Budget Version - Original</v>
      </c>
    </row>
    <row r="6" spans="1:8">
      <c r="A6"/>
      <c r="B6"/>
      <c r="C6"/>
      <c r="D6"/>
      <c r="E6" s="10">
        <f>'Program Annual Budget'!$H$10</f>
        <v>0</v>
      </c>
    </row>
    <row r="7" spans="1:8" ht="13.5" thickBot="1">
      <c r="A7"/>
      <c r="B7"/>
      <c r="C7"/>
      <c r="D7"/>
      <c r="E7"/>
    </row>
    <row r="8" spans="1:8" ht="21" thickBot="1">
      <c r="A8" s="331" t="s">
        <v>299</v>
      </c>
      <c r="B8" s="332"/>
      <c r="C8" s="332"/>
      <c r="D8" s="332"/>
      <c r="E8" s="333"/>
    </row>
    <row r="9" spans="1:8">
      <c r="A9" s="238"/>
      <c r="B9" s="238"/>
      <c r="C9"/>
      <c r="D9"/>
      <c r="E9"/>
    </row>
    <row r="10" spans="1:8">
      <c r="A10" s="238" t="s">
        <v>300</v>
      </c>
      <c r="B10" s="257"/>
      <c r="C10"/>
      <c r="D10"/>
      <c r="E10"/>
    </row>
    <row r="11" spans="1:8">
      <c r="A11" s="238" t="s">
        <v>301</v>
      </c>
      <c r="B11" s="238"/>
      <c r="C11"/>
      <c r="D11"/>
      <c r="E11"/>
    </row>
    <row r="12" spans="1:8">
      <c r="A12" s="238" t="s">
        <v>302</v>
      </c>
      <c r="B12"/>
      <c r="C12"/>
      <c r="D12"/>
      <c r="E12"/>
    </row>
    <row r="13" spans="1:8">
      <c r="A13" s="238" t="s">
        <v>303</v>
      </c>
      <c r="B13"/>
      <c r="C13"/>
      <c r="D13"/>
      <c r="E13"/>
    </row>
    <row r="14" spans="1:8">
      <c r="A14" s="238" t="s">
        <v>304</v>
      </c>
      <c r="B14"/>
      <c r="C14"/>
      <c r="D14"/>
      <c r="E14"/>
    </row>
    <row r="15" spans="1:8" ht="13.5" thickBot="1">
      <c r="A15"/>
      <c r="B15"/>
      <c r="C15"/>
      <c r="D15"/>
      <c r="E15"/>
    </row>
    <row r="16" spans="1:8" ht="48" customHeight="1" thickBot="1">
      <c r="A16" s="248" t="s">
        <v>289</v>
      </c>
      <c r="B16" s="301" t="s">
        <v>305</v>
      </c>
      <c r="C16" s="249" t="s">
        <v>306</v>
      </c>
      <c r="D16" s="249" t="s">
        <v>307</v>
      </c>
      <c r="E16" s="250" t="s">
        <v>280</v>
      </c>
      <c r="H16" s="393"/>
    </row>
    <row r="17" spans="1:8" ht="21.75" customHeight="1">
      <c r="A17" s="251" t="s">
        <v>308</v>
      </c>
      <c r="B17" s="404"/>
      <c r="C17" s="252"/>
      <c r="D17" s="105"/>
      <c r="E17" s="106"/>
    </row>
    <row r="18" spans="1:8" ht="46.5" customHeight="1">
      <c r="A18" s="59"/>
      <c r="B18" s="109" t="s">
        <v>309</v>
      </c>
      <c r="C18" s="116"/>
      <c r="D18" s="117"/>
      <c r="E18" s="395">
        <f>(+C18*D18)</f>
        <v>0</v>
      </c>
    </row>
    <row r="19" spans="1:8" ht="48" customHeight="1">
      <c r="A19" s="58"/>
      <c r="B19" s="18"/>
      <c r="C19" s="12"/>
      <c r="D19" s="16"/>
      <c r="E19" s="395">
        <f t="shared" ref="E19:E30" si="0">(+C19*D19)</f>
        <v>0</v>
      </c>
    </row>
    <row r="20" spans="1:8" ht="52.5" customHeight="1">
      <c r="A20" s="58"/>
      <c r="B20" s="18"/>
      <c r="C20" s="12"/>
      <c r="D20" s="16"/>
      <c r="E20" s="395">
        <f t="shared" si="0"/>
        <v>0</v>
      </c>
    </row>
    <row r="21" spans="1:8" ht="30" customHeight="1">
      <c r="A21" s="26"/>
      <c r="B21" s="95" t="s">
        <v>310</v>
      </c>
      <c r="C21" s="27"/>
      <c r="D21" s="28"/>
      <c r="E21" s="405">
        <f>SUM(E18:E20)</f>
        <v>0</v>
      </c>
    </row>
    <row r="22" spans="1:8" ht="21.75" customHeight="1">
      <c r="A22" s="75" t="s">
        <v>311</v>
      </c>
      <c r="B22" s="406"/>
      <c r="C22" s="253"/>
      <c r="D22" s="101"/>
      <c r="E22" s="102"/>
    </row>
    <row r="23" spans="1:8" ht="41.65" customHeight="1">
      <c r="A23" s="13"/>
      <c r="B23" s="109" t="s">
        <v>312</v>
      </c>
      <c r="C23" s="116"/>
      <c r="D23" s="117"/>
      <c r="E23" s="395">
        <f t="shared" si="0"/>
        <v>0</v>
      </c>
    </row>
    <row r="24" spans="1:8" ht="49.15" customHeight="1">
      <c r="A24" s="29"/>
      <c r="B24" s="18"/>
      <c r="C24" s="12"/>
      <c r="D24" s="16"/>
      <c r="E24" s="395">
        <f t="shared" si="0"/>
        <v>0</v>
      </c>
    </row>
    <row r="25" spans="1:8" ht="52.5" customHeight="1">
      <c r="A25" s="29"/>
      <c r="B25" s="21"/>
      <c r="C25" s="12"/>
      <c r="D25" s="16"/>
      <c r="E25" s="395">
        <f t="shared" si="0"/>
        <v>0</v>
      </c>
    </row>
    <row r="26" spans="1:8" ht="30" customHeight="1">
      <c r="A26" s="26"/>
      <c r="B26" s="95" t="s">
        <v>313</v>
      </c>
      <c r="C26" s="27"/>
      <c r="D26" s="28"/>
      <c r="E26" s="405">
        <f>SUM(E23:E25)</f>
        <v>0</v>
      </c>
    </row>
    <row r="27" spans="1:8" ht="21.75" customHeight="1">
      <c r="A27" s="254" t="s">
        <v>314</v>
      </c>
      <c r="B27" s="406"/>
      <c r="C27" s="253"/>
      <c r="D27" s="101"/>
      <c r="E27" s="102"/>
    </row>
    <row r="28" spans="1:8" ht="52.5" customHeight="1">
      <c r="A28" s="13"/>
      <c r="B28" s="109" t="s">
        <v>315</v>
      </c>
      <c r="C28" s="116"/>
      <c r="D28" s="117"/>
      <c r="E28" s="395">
        <f t="shared" si="0"/>
        <v>0</v>
      </c>
    </row>
    <row r="29" spans="1:8" ht="46.5" customHeight="1">
      <c r="A29" s="29"/>
      <c r="B29" s="18"/>
      <c r="C29" s="12"/>
      <c r="D29" s="16"/>
      <c r="E29" s="395">
        <f t="shared" si="0"/>
        <v>0</v>
      </c>
    </row>
    <row r="30" spans="1:8" ht="47.65" customHeight="1">
      <c r="A30" s="29"/>
      <c r="B30" s="21"/>
      <c r="C30" s="12"/>
      <c r="D30" s="16"/>
      <c r="E30" s="395">
        <f t="shared" si="0"/>
        <v>0</v>
      </c>
    </row>
    <row r="31" spans="1:8" ht="30" customHeight="1" thickBot="1">
      <c r="A31" s="30"/>
      <c r="B31" s="98" t="s">
        <v>316</v>
      </c>
      <c r="C31" s="31"/>
      <c r="D31" s="17"/>
      <c r="E31" s="405">
        <f>SUM(E28:E30)</f>
        <v>0</v>
      </c>
      <c r="H31" s="182"/>
    </row>
    <row r="32" spans="1:8" ht="26.25" customHeight="1" thickBot="1">
      <c r="A32" s="141"/>
      <c r="D32" s="246" t="s">
        <v>211</v>
      </c>
      <c r="E32" s="85">
        <f>ROUND(E21+E26+E31,2)</f>
        <v>0</v>
      </c>
    </row>
  </sheetData>
  <sheetProtection algorithmName="SHA-512" hashValue="xr1vqigFiAncneYQcd3l27G2Fg81yvRG05Pjp7okpSNAUSKbDuzvDmnlodxKBVYcJqoK+faOrXXeF4ljz6NFMA==" saltValue="k2SHwnzpMSfbWHNmNEuXBw==" spinCount="100000" sheet="1" objects="1" scenarios="1"/>
  <mergeCells count="1">
    <mergeCell ref="A8:E8"/>
  </mergeCells>
  <pageMargins left="0.73" right="0.3" top="0.27" bottom="0.2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H34"/>
  <sheetViews>
    <sheetView topLeftCell="A23" workbookViewId="0">
      <selection activeCell="G18" sqref="G18"/>
    </sheetView>
  </sheetViews>
  <sheetFormatPr defaultColWidth="9.28515625" defaultRowHeight="12.75"/>
  <cols>
    <col min="1" max="1" width="16.42578125" style="121" customWidth="1"/>
    <col min="2" max="2" width="39.5703125" style="121" customWidth="1"/>
    <col min="3" max="3" width="12" style="121" bestFit="1" customWidth="1"/>
    <col min="4" max="4" width="11.42578125" style="121" customWidth="1"/>
    <col min="5" max="5" width="17" style="121" customWidth="1"/>
    <col min="6" max="16384" width="9.28515625" style="121"/>
  </cols>
  <sheetData>
    <row r="1" spans="1:8">
      <c r="A1"/>
      <c r="B1"/>
      <c r="C1"/>
      <c r="D1"/>
      <c r="E1" s="2" t="str">
        <f>'Program Annual Budget'!$D$7</f>
        <v>--- Please Select your Agency and Program ---</v>
      </c>
    </row>
    <row r="2" spans="1:8">
      <c r="A2"/>
      <c r="B2"/>
      <c r="C2"/>
      <c r="D2"/>
      <c r="E2" s="2" t="str">
        <f>'Program Annual Budget'!$D$8</f>
        <v>N/A</v>
      </c>
    </row>
    <row r="3" spans="1:8">
      <c r="A3"/>
      <c r="B3"/>
      <c r="C3"/>
      <c r="D3"/>
      <c r="E3" s="2">
        <f>'Program Annual Budget'!$D$9</f>
        <v>0</v>
      </c>
    </row>
    <row r="4" spans="1:8">
      <c r="A4"/>
      <c r="B4"/>
      <c r="C4"/>
      <c r="D4"/>
      <c r="E4"/>
    </row>
    <row r="5" spans="1:8">
      <c r="A5"/>
      <c r="B5"/>
      <c r="C5"/>
      <c r="D5"/>
      <c r="E5" s="2" t="str">
        <f>"Budget Version - "&amp;'Program Annual Budget'!$G$10</f>
        <v>Budget Version - Original</v>
      </c>
    </row>
    <row r="6" spans="1:8">
      <c r="A6"/>
      <c r="B6"/>
      <c r="C6"/>
      <c r="D6"/>
      <c r="E6" s="10">
        <f>'Program Annual Budget'!$H$10</f>
        <v>0</v>
      </c>
    </row>
    <row r="7" spans="1:8" ht="13.5" thickBot="1">
      <c r="A7"/>
      <c r="B7"/>
      <c r="C7"/>
      <c r="D7"/>
      <c r="E7"/>
    </row>
    <row r="8" spans="1:8" ht="21" thickBot="1">
      <c r="A8" s="331" t="s">
        <v>317</v>
      </c>
      <c r="B8" s="332"/>
      <c r="C8" s="332"/>
      <c r="D8" s="332"/>
      <c r="E8" s="333"/>
    </row>
    <row r="9" spans="1:8">
      <c r="A9" s="238"/>
      <c r="B9" s="238"/>
      <c r="C9"/>
      <c r="D9"/>
      <c r="E9"/>
    </row>
    <row r="10" spans="1:8">
      <c r="A10" s="238" t="s">
        <v>318</v>
      </c>
      <c r="B10" s="257"/>
      <c r="C10"/>
      <c r="D10"/>
      <c r="E10"/>
    </row>
    <row r="11" spans="1:8">
      <c r="A11" s="238"/>
      <c r="B11" s="238"/>
      <c r="C11"/>
      <c r="D11"/>
      <c r="E11"/>
    </row>
    <row r="12" spans="1:8">
      <c r="A12" s="239" t="s">
        <v>319</v>
      </c>
      <c r="B12" s="239"/>
      <c r="C12" s="239"/>
      <c r="D12" s="239"/>
      <c r="E12"/>
    </row>
    <row r="13" spans="1:8" ht="13.5" thickBot="1">
      <c r="A13"/>
      <c r="B13"/>
      <c r="C13"/>
      <c r="D13"/>
      <c r="E13"/>
    </row>
    <row r="14" spans="1:8" ht="49.5" customHeight="1" thickBot="1">
      <c r="A14" s="248" t="s">
        <v>289</v>
      </c>
      <c r="B14" s="301" t="s">
        <v>320</v>
      </c>
      <c r="C14" s="249" t="s">
        <v>321</v>
      </c>
      <c r="D14" s="249" t="s">
        <v>322</v>
      </c>
      <c r="E14" s="250" t="s">
        <v>280</v>
      </c>
      <c r="H14" s="393"/>
    </row>
    <row r="15" spans="1:8">
      <c r="A15" s="74" t="s">
        <v>167</v>
      </c>
      <c r="B15" s="103"/>
      <c r="C15" s="104"/>
      <c r="D15" s="105"/>
      <c r="E15" s="106"/>
    </row>
    <row r="16" spans="1:8" ht="42.75" customHeight="1">
      <c r="A16" s="58"/>
      <c r="B16" s="109"/>
      <c r="C16" s="116"/>
      <c r="D16" s="117"/>
      <c r="E16" s="91">
        <f t="shared" ref="E16:E32" si="0">(+D16*C16)</f>
        <v>0</v>
      </c>
    </row>
    <row r="17" spans="1:5" ht="42.75" customHeight="1">
      <c r="A17" s="29"/>
      <c r="B17" s="81"/>
      <c r="C17" s="116"/>
      <c r="D17" s="117"/>
      <c r="E17" s="91">
        <f>(+D17*C17)</f>
        <v>0</v>
      </c>
    </row>
    <row r="18" spans="1:5" ht="42.75" customHeight="1">
      <c r="A18" s="29"/>
      <c r="B18" s="81"/>
      <c r="C18" s="116"/>
      <c r="D18" s="117"/>
      <c r="E18" s="91">
        <f>(+D18*C18)</f>
        <v>0</v>
      </c>
    </row>
    <row r="19" spans="1:5" ht="57.75" customHeight="1">
      <c r="A19" s="29"/>
      <c r="B19" s="81"/>
      <c r="C19" s="115"/>
      <c r="D19" s="114"/>
      <c r="E19" s="91">
        <f>(+D19*C19)</f>
        <v>0</v>
      </c>
    </row>
    <row r="20" spans="1:5" ht="42.75" customHeight="1">
      <c r="A20" s="29"/>
      <c r="B20" s="73"/>
      <c r="C20" s="12"/>
      <c r="D20" s="16"/>
      <c r="E20" s="91">
        <f>(+D20*C20)</f>
        <v>0</v>
      </c>
    </row>
    <row r="21" spans="1:5" ht="42.75" customHeight="1">
      <c r="A21" s="29"/>
      <c r="B21" s="95" t="s">
        <v>323</v>
      </c>
      <c r="C21" s="12"/>
      <c r="D21" s="16"/>
      <c r="E21" s="92">
        <f>SUM(E16:E20)</f>
        <v>0</v>
      </c>
    </row>
    <row r="22" spans="1:5" ht="17.25" customHeight="1">
      <c r="A22" s="334" t="s">
        <v>168</v>
      </c>
      <c r="B22" s="335"/>
      <c r="C22" s="335"/>
      <c r="D22" s="335"/>
      <c r="E22" s="336"/>
    </row>
    <row r="23" spans="1:5" ht="42.75" customHeight="1">
      <c r="A23" s="29"/>
      <c r="B23" s="303"/>
      <c r="C23" s="12"/>
      <c r="D23" s="16"/>
      <c r="E23" s="407">
        <f>(+D23*C23)</f>
        <v>0</v>
      </c>
    </row>
    <row r="24" spans="1:5" ht="42.75" customHeight="1">
      <c r="A24" s="29"/>
      <c r="B24" s="303"/>
      <c r="C24" s="12"/>
      <c r="D24" s="16"/>
      <c r="E24" s="407">
        <f>(+D24*C24)</f>
        <v>0</v>
      </c>
    </row>
    <row r="25" spans="1:5" ht="42.75" customHeight="1">
      <c r="A25" s="29"/>
      <c r="B25" s="96" t="s">
        <v>324</v>
      </c>
      <c r="C25" s="12"/>
      <c r="D25" s="16"/>
      <c r="E25" s="408">
        <f>E23+E24</f>
        <v>0</v>
      </c>
    </row>
    <row r="26" spans="1:5" ht="13.5" customHeight="1">
      <c r="A26" s="247" t="s">
        <v>169</v>
      </c>
      <c r="B26" s="76"/>
      <c r="C26" s="77"/>
      <c r="D26" s="78"/>
      <c r="E26" s="79"/>
    </row>
    <row r="27" spans="1:5" ht="42.75" customHeight="1">
      <c r="A27" s="29"/>
      <c r="B27" s="81"/>
      <c r="C27" s="115"/>
      <c r="D27" s="114"/>
      <c r="E27" s="91">
        <f t="shared" ref="E27:E28" si="1">(+D27*C27)</f>
        <v>0</v>
      </c>
    </row>
    <row r="28" spans="1:5" ht="42.75" customHeight="1">
      <c r="A28" s="29"/>
      <c r="B28" s="73"/>
      <c r="C28" s="12"/>
      <c r="D28" s="16"/>
      <c r="E28" s="91">
        <f t="shared" si="1"/>
        <v>0</v>
      </c>
    </row>
    <row r="29" spans="1:5" ht="42.75" customHeight="1">
      <c r="A29" s="29"/>
      <c r="B29" s="95" t="s">
        <v>325</v>
      </c>
      <c r="C29" s="12"/>
      <c r="D29" s="16"/>
      <c r="E29" s="92">
        <f>SUM(E27:E28)</f>
        <v>0</v>
      </c>
    </row>
    <row r="30" spans="1:5">
      <c r="A30" s="247" t="s">
        <v>170</v>
      </c>
      <c r="B30" s="76"/>
      <c r="C30" s="77"/>
      <c r="D30" s="78"/>
      <c r="E30" s="79"/>
    </row>
    <row r="31" spans="1:5" ht="42.75" customHeight="1">
      <c r="A31" s="29"/>
      <c r="B31" s="81"/>
      <c r="C31" s="115"/>
      <c r="D31" s="114"/>
      <c r="E31" s="91">
        <f t="shared" si="0"/>
        <v>0</v>
      </c>
    </row>
    <row r="32" spans="1:5" ht="42.75" customHeight="1">
      <c r="A32" s="26"/>
      <c r="B32" s="81"/>
      <c r="C32" s="27"/>
      <c r="D32" s="28"/>
      <c r="E32" s="91">
        <f t="shared" si="0"/>
        <v>0</v>
      </c>
    </row>
    <row r="33" spans="1:8" ht="42.75" customHeight="1" thickBot="1">
      <c r="A33" s="30"/>
      <c r="B33" s="98" t="s">
        <v>326</v>
      </c>
      <c r="C33" s="31"/>
      <c r="D33" s="17"/>
      <c r="E33" s="93">
        <f>SUM(E31:E32)</f>
        <v>0</v>
      </c>
      <c r="H33" s="182"/>
    </row>
    <row r="34" spans="1:8" ht="26.25" customHeight="1" thickBot="1">
      <c r="A34" s="141"/>
      <c r="D34" s="246" t="s">
        <v>211</v>
      </c>
      <c r="E34" s="85">
        <f>ROUND(+E21+E25+E29+E33,2)</f>
        <v>0</v>
      </c>
    </row>
  </sheetData>
  <sheetProtection algorithmName="SHA-512" hashValue="JQ6FzH++EjoxVHOb6VMS7hWAzxmx+zACZ56uUJHhm/ckKgPnf2tQ9G3bIhi8Fm04ojMZ46dX84ild24VUXmiJg==" saltValue="tjhLteXVu6EPaY2hwMY6IQ==" spinCount="100000" sheet="1" objects="1" scenarios="1"/>
  <mergeCells count="2">
    <mergeCell ref="A8:E8"/>
    <mergeCell ref="A22:E22"/>
  </mergeCells>
  <pageMargins left="0.73" right="0.3" top="0.27" bottom="0.26"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H29"/>
  <sheetViews>
    <sheetView workbookViewId="0">
      <selection activeCell="A13" sqref="A13"/>
    </sheetView>
  </sheetViews>
  <sheetFormatPr defaultColWidth="9.28515625" defaultRowHeight="12.75"/>
  <cols>
    <col min="1" max="1" width="16.42578125" style="121" customWidth="1"/>
    <col min="2" max="2" width="39.5703125" style="121" customWidth="1"/>
    <col min="3" max="3" width="12" style="121" bestFit="1" customWidth="1"/>
    <col min="4" max="4" width="11.42578125" style="121" customWidth="1"/>
    <col min="5" max="5" width="17" style="121" customWidth="1"/>
    <col min="6" max="16384" width="9.28515625" style="121"/>
  </cols>
  <sheetData>
    <row r="1" spans="1:8">
      <c r="A1"/>
      <c r="B1"/>
      <c r="C1"/>
      <c r="D1"/>
      <c r="E1" s="2" t="str">
        <f>'Program Annual Budget'!$D$7</f>
        <v>--- Please Select your Agency and Program ---</v>
      </c>
    </row>
    <row r="2" spans="1:8">
      <c r="A2"/>
      <c r="B2"/>
      <c r="C2"/>
      <c r="D2"/>
      <c r="E2" s="2" t="str">
        <f>'Program Annual Budget'!$D$8</f>
        <v>N/A</v>
      </c>
    </row>
    <row r="3" spans="1:8">
      <c r="A3"/>
      <c r="B3"/>
      <c r="C3"/>
      <c r="D3"/>
      <c r="E3" s="2">
        <f>'Program Annual Budget'!$D$9</f>
        <v>0</v>
      </c>
    </row>
    <row r="4" spans="1:8">
      <c r="A4"/>
      <c r="B4"/>
      <c r="C4"/>
      <c r="D4"/>
      <c r="E4"/>
    </row>
    <row r="5" spans="1:8">
      <c r="A5"/>
      <c r="B5"/>
      <c r="C5"/>
      <c r="D5"/>
      <c r="E5" s="2" t="str">
        <f>"Budget Version - "&amp;'Program Annual Budget'!$G$10</f>
        <v>Budget Version - Original</v>
      </c>
    </row>
    <row r="6" spans="1:8">
      <c r="A6"/>
      <c r="B6"/>
      <c r="C6"/>
      <c r="D6"/>
      <c r="E6" s="10">
        <f>'Program Annual Budget'!$H$10</f>
        <v>0</v>
      </c>
    </row>
    <row r="7" spans="1:8" ht="13.5" thickBot="1">
      <c r="A7"/>
      <c r="B7"/>
      <c r="C7"/>
      <c r="D7"/>
      <c r="E7"/>
    </row>
    <row r="8" spans="1:8" ht="21" thickBot="1">
      <c r="A8" s="331" t="s">
        <v>327</v>
      </c>
      <c r="B8" s="332"/>
      <c r="C8" s="332"/>
      <c r="D8" s="332"/>
      <c r="E8" s="333"/>
    </row>
    <row r="9" spans="1:8">
      <c r="A9" s="238"/>
      <c r="B9" s="238"/>
      <c r="C9"/>
      <c r="D9"/>
      <c r="E9"/>
    </row>
    <row r="10" spans="1:8">
      <c r="A10" s="238" t="s">
        <v>328</v>
      </c>
      <c r="B10" s="257"/>
      <c r="C10"/>
      <c r="D10"/>
      <c r="E10"/>
    </row>
    <row r="11" spans="1:8">
      <c r="A11" s="238" t="s">
        <v>329</v>
      </c>
      <c r="B11" s="238"/>
      <c r="C11"/>
      <c r="D11"/>
      <c r="E11"/>
    </row>
    <row r="12" spans="1:8">
      <c r="A12" s="238" t="s">
        <v>330</v>
      </c>
      <c r="B12"/>
      <c r="C12"/>
      <c r="D12"/>
      <c r="E12"/>
    </row>
    <row r="13" spans="1:8">
      <c r="A13" s="238"/>
      <c r="B13"/>
      <c r="C13"/>
      <c r="D13"/>
      <c r="E13"/>
    </row>
    <row r="14" spans="1:8">
      <c r="A14" s="239" t="s">
        <v>319</v>
      </c>
      <c r="B14"/>
      <c r="C14"/>
      <c r="D14"/>
      <c r="E14"/>
    </row>
    <row r="15" spans="1:8" ht="13.5" thickBot="1">
      <c r="A15"/>
      <c r="B15"/>
      <c r="C15"/>
      <c r="D15"/>
      <c r="E15"/>
    </row>
    <row r="16" spans="1:8" ht="49.9" customHeight="1" thickBot="1">
      <c r="A16" s="248" t="s">
        <v>289</v>
      </c>
      <c r="B16" s="249" t="s">
        <v>320</v>
      </c>
      <c r="C16" s="249" t="s">
        <v>321</v>
      </c>
      <c r="D16" s="249" t="s">
        <v>322</v>
      </c>
      <c r="E16" s="250" t="s">
        <v>280</v>
      </c>
      <c r="H16" s="393"/>
    </row>
    <row r="17" spans="1:8">
      <c r="A17" s="74" t="s">
        <v>171</v>
      </c>
      <c r="B17" s="103"/>
      <c r="C17" s="104"/>
      <c r="D17" s="105"/>
      <c r="E17" s="106"/>
    </row>
    <row r="18" spans="1:8" ht="42.75" customHeight="1">
      <c r="A18" s="58"/>
      <c r="B18" s="81"/>
      <c r="C18" s="115"/>
      <c r="D18" s="114"/>
      <c r="E18" s="91">
        <f t="shared" ref="E18:E23" si="0">(+D18*C18)</f>
        <v>0</v>
      </c>
    </row>
    <row r="19" spans="1:8" ht="42.75" customHeight="1">
      <c r="A19" s="58"/>
      <c r="B19" s="81"/>
      <c r="C19" s="12"/>
      <c r="D19" s="16"/>
      <c r="E19" s="91">
        <f t="shared" si="0"/>
        <v>0</v>
      </c>
    </row>
    <row r="20" spans="1:8" ht="42.75" customHeight="1">
      <c r="A20" s="29"/>
      <c r="B20" s="96" t="s">
        <v>331</v>
      </c>
      <c r="C20" s="12"/>
      <c r="D20" s="16"/>
      <c r="E20" s="92">
        <f>SUM(E18:E19)</f>
        <v>0</v>
      </c>
    </row>
    <row r="21" spans="1:8">
      <c r="A21" s="75" t="s">
        <v>172</v>
      </c>
      <c r="B21" s="99"/>
      <c r="C21" s="100"/>
      <c r="D21" s="101"/>
      <c r="E21" s="102"/>
    </row>
    <row r="22" spans="1:8" ht="42.75" customHeight="1">
      <c r="A22" s="29"/>
      <c r="B22" s="109"/>
      <c r="C22" s="116"/>
      <c r="D22" s="117"/>
      <c r="E22" s="91">
        <f t="shared" si="0"/>
        <v>0</v>
      </c>
    </row>
    <row r="23" spans="1:8" ht="42.75" customHeight="1">
      <c r="A23" s="29"/>
      <c r="B23" s="81"/>
      <c r="C23" s="115"/>
      <c r="D23" s="114"/>
      <c r="E23" s="91">
        <f t="shared" si="0"/>
        <v>0</v>
      </c>
    </row>
    <row r="24" spans="1:8" ht="42.75" customHeight="1">
      <c r="A24" s="29"/>
      <c r="B24" s="96" t="s">
        <v>332</v>
      </c>
      <c r="C24" s="12"/>
      <c r="D24" s="16"/>
      <c r="E24" s="92">
        <f>SUM(E22:E23)</f>
        <v>0</v>
      </c>
    </row>
    <row r="25" spans="1:8">
      <c r="A25" s="75" t="s">
        <v>173</v>
      </c>
      <c r="B25" s="99"/>
      <c r="C25" s="100"/>
      <c r="D25" s="101"/>
      <c r="E25" s="102"/>
    </row>
    <row r="26" spans="1:8" ht="42.75" customHeight="1">
      <c r="A26" s="29"/>
      <c r="B26" s="81"/>
      <c r="C26" s="116"/>
      <c r="D26" s="117"/>
      <c r="E26" s="91">
        <f>(+D26*C26)</f>
        <v>0</v>
      </c>
    </row>
    <row r="27" spans="1:8" ht="42.75" customHeight="1">
      <c r="A27" s="26"/>
      <c r="B27" s="81"/>
      <c r="C27" s="115"/>
      <c r="D27" s="114"/>
      <c r="E27" s="91">
        <f>(+D27*C27)</f>
        <v>0</v>
      </c>
    </row>
    <row r="28" spans="1:8" ht="42.75" customHeight="1" thickBot="1">
      <c r="A28" s="30"/>
      <c r="B28" s="98" t="s">
        <v>333</v>
      </c>
      <c r="C28" s="31"/>
      <c r="D28" s="17"/>
      <c r="E28" s="409">
        <f>SUM(E26:E27)</f>
        <v>0</v>
      </c>
      <c r="H28" s="182"/>
    </row>
    <row r="29" spans="1:8" ht="26.25" customHeight="1" thickBot="1">
      <c r="A29" s="141"/>
      <c r="D29" s="246" t="s">
        <v>211</v>
      </c>
      <c r="E29" s="244">
        <f>+E20+E24+E28</f>
        <v>0</v>
      </c>
    </row>
  </sheetData>
  <sheetProtection algorithmName="SHA-512" hashValue="+Z/7DWB4rbx4nod4TGgEI0A3Q4WvVo94BYf1FZrgx6LhEEDv5bymo8IpK/P4/pIrtKGmimHLl+7kvGW3qUwEyQ==" saltValue="CB+CeckJF0dgC4c0Yh6QEQ==" spinCount="100000" sheet="1" objects="1" scenarios="1"/>
  <mergeCells count="1">
    <mergeCell ref="A8:E8"/>
  </mergeCells>
  <pageMargins left="0.73" right="0.3" top="0.27" bottom="0.26"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H29"/>
  <sheetViews>
    <sheetView topLeftCell="A7" workbookViewId="0">
      <selection activeCell="L18" sqref="L18"/>
    </sheetView>
  </sheetViews>
  <sheetFormatPr defaultColWidth="9.28515625" defaultRowHeight="12.75"/>
  <cols>
    <col min="1" max="1" width="16.42578125" style="121" customWidth="1"/>
    <col min="2" max="2" width="39.5703125" style="121" customWidth="1"/>
    <col min="3" max="3" width="12" style="121" bestFit="1" customWidth="1"/>
    <col min="4" max="4" width="11.42578125" style="121" customWidth="1"/>
    <col min="5" max="5" width="18.28515625" style="121" customWidth="1"/>
    <col min="6" max="16384" width="9.28515625" style="121"/>
  </cols>
  <sheetData>
    <row r="1" spans="1:8">
      <c r="A1"/>
      <c r="B1"/>
      <c r="C1"/>
      <c r="D1"/>
      <c r="E1" s="2" t="str">
        <f>'Program Annual Budget'!$D$7</f>
        <v>--- Please Select your Agency and Program ---</v>
      </c>
    </row>
    <row r="2" spans="1:8">
      <c r="A2"/>
      <c r="B2"/>
      <c r="C2"/>
      <c r="D2"/>
      <c r="E2" s="2" t="str">
        <f>'Program Annual Budget'!$D$8</f>
        <v>N/A</v>
      </c>
    </row>
    <row r="3" spans="1:8">
      <c r="A3"/>
      <c r="B3"/>
      <c r="C3"/>
      <c r="D3"/>
      <c r="E3" s="2">
        <f>'Program Annual Budget'!$D$9</f>
        <v>0</v>
      </c>
    </row>
    <row r="4" spans="1:8">
      <c r="A4"/>
      <c r="B4"/>
      <c r="C4"/>
      <c r="D4"/>
      <c r="E4"/>
    </row>
    <row r="5" spans="1:8">
      <c r="A5"/>
      <c r="B5"/>
      <c r="C5"/>
      <c r="D5"/>
      <c r="E5" s="2" t="str">
        <f>"Budget Version - "&amp;'Program Annual Budget'!$G$10</f>
        <v>Budget Version - Original</v>
      </c>
    </row>
    <row r="6" spans="1:8">
      <c r="A6"/>
      <c r="B6"/>
      <c r="C6"/>
      <c r="D6"/>
      <c r="E6" s="10">
        <f>'Program Annual Budget'!$H$10</f>
        <v>0</v>
      </c>
    </row>
    <row r="7" spans="1:8" ht="13.5" thickBot="1">
      <c r="A7"/>
      <c r="B7"/>
      <c r="C7"/>
      <c r="D7"/>
      <c r="E7"/>
    </row>
    <row r="8" spans="1:8" ht="21" thickBot="1">
      <c r="A8" s="331" t="s">
        <v>334</v>
      </c>
      <c r="B8" s="332"/>
      <c r="C8" s="332"/>
      <c r="D8" s="332"/>
      <c r="E8" s="333"/>
    </row>
    <row r="9" spans="1:8">
      <c r="A9" s="238"/>
      <c r="B9" s="238"/>
      <c r="C9"/>
      <c r="D9"/>
      <c r="E9"/>
    </row>
    <row r="10" spans="1:8">
      <c r="A10" s="238" t="s">
        <v>335</v>
      </c>
      <c r="B10" s="257"/>
      <c r="C10"/>
      <c r="D10"/>
      <c r="E10"/>
    </row>
    <row r="11" spans="1:8">
      <c r="A11" s="238" t="s">
        <v>336</v>
      </c>
      <c r="B11" s="238"/>
      <c r="C11"/>
      <c r="D11"/>
      <c r="E11"/>
    </row>
    <row r="12" spans="1:8">
      <c r="A12" s="238" t="s">
        <v>337</v>
      </c>
      <c r="B12" s="238"/>
      <c r="C12"/>
      <c r="D12"/>
      <c r="E12"/>
    </row>
    <row r="13" spans="1:8">
      <c r="A13" s="238"/>
      <c r="B13" s="238"/>
      <c r="C13"/>
      <c r="D13"/>
      <c r="E13"/>
    </row>
    <row r="14" spans="1:8">
      <c r="A14" s="239" t="s">
        <v>319</v>
      </c>
      <c r="B14"/>
      <c r="C14"/>
      <c r="D14"/>
      <c r="E14"/>
    </row>
    <row r="15" spans="1:8" ht="13.5" thickBot="1">
      <c r="A15"/>
      <c r="B15"/>
      <c r="C15"/>
      <c r="D15"/>
      <c r="E15"/>
    </row>
    <row r="16" spans="1:8" ht="45.4" customHeight="1" thickBot="1">
      <c r="A16" s="248" t="s">
        <v>289</v>
      </c>
      <c r="B16" s="249" t="s">
        <v>320</v>
      </c>
      <c r="C16" s="249" t="s">
        <v>338</v>
      </c>
      <c r="D16" s="249" t="s">
        <v>339</v>
      </c>
      <c r="E16" s="250" t="s">
        <v>280</v>
      </c>
      <c r="H16" s="393"/>
    </row>
    <row r="17" spans="1:8">
      <c r="A17" s="74" t="s">
        <v>340</v>
      </c>
      <c r="B17" s="103"/>
      <c r="C17" s="104"/>
      <c r="D17" s="105"/>
      <c r="E17" s="106"/>
    </row>
    <row r="18" spans="1:8" ht="42.75" customHeight="1">
      <c r="A18" s="58"/>
      <c r="B18" s="109"/>
      <c r="C18" s="112"/>
      <c r="D18" s="296"/>
      <c r="E18" s="91">
        <f>(+D18*C18)</f>
        <v>0</v>
      </c>
    </row>
    <row r="19" spans="1:8" ht="42.75" customHeight="1">
      <c r="A19" s="58"/>
      <c r="B19" s="81"/>
      <c r="C19" s="32"/>
      <c r="D19" s="16"/>
      <c r="E19" s="91">
        <f t="shared" ref="E19:E27" si="0">(+D19*C19)</f>
        <v>0</v>
      </c>
    </row>
    <row r="20" spans="1:8" ht="42.75" customHeight="1">
      <c r="A20" s="29"/>
      <c r="B20" s="81"/>
      <c r="C20" s="32"/>
      <c r="D20" s="16"/>
      <c r="E20" s="91">
        <f t="shared" si="0"/>
        <v>0</v>
      </c>
    </row>
    <row r="21" spans="1:8" ht="42.75" customHeight="1">
      <c r="A21" s="29"/>
      <c r="B21" s="95" t="s">
        <v>341</v>
      </c>
      <c r="C21" s="32"/>
      <c r="D21" s="16"/>
      <c r="E21" s="92">
        <f>SUM(E18:E20)</f>
        <v>0</v>
      </c>
    </row>
    <row r="22" spans="1:8">
      <c r="A22" s="75" t="s">
        <v>222</v>
      </c>
      <c r="B22" s="99"/>
      <c r="C22" s="100"/>
      <c r="D22" s="101"/>
      <c r="E22" s="102"/>
    </row>
    <row r="23" spans="1:8" ht="42.75" customHeight="1">
      <c r="A23" s="29"/>
      <c r="B23" s="81" t="s">
        <v>342</v>
      </c>
      <c r="C23" s="32"/>
      <c r="D23" s="16"/>
      <c r="E23" s="91">
        <f t="shared" si="0"/>
        <v>0</v>
      </c>
    </row>
    <row r="24" spans="1:8" ht="42.75" customHeight="1">
      <c r="A24" s="29"/>
      <c r="B24" s="81"/>
      <c r="C24" s="113"/>
      <c r="D24" s="114"/>
      <c r="E24" s="91">
        <f t="shared" si="0"/>
        <v>0</v>
      </c>
    </row>
    <row r="25" spans="1:8" ht="42.75" customHeight="1">
      <c r="A25" s="29"/>
      <c r="B25" s="73"/>
      <c r="C25" s="113"/>
      <c r="D25" s="114"/>
      <c r="E25" s="91">
        <f t="shared" si="0"/>
        <v>0</v>
      </c>
    </row>
    <row r="26" spans="1:8" ht="42.75" customHeight="1">
      <c r="A26" s="29"/>
      <c r="B26" s="81"/>
      <c r="C26" s="113"/>
      <c r="D26" s="114"/>
      <c r="E26" s="91">
        <f t="shared" si="0"/>
        <v>0</v>
      </c>
    </row>
    <row r="27" spans="1:8" ht="42.75" customHeight="1">
      <c r="A27" s="26"/>
      <c r="B27" s="73"/>
      <c r="C27" s="113"/>
      <c r="D27" s="114"/>
      <c r="E27" s="91">
        <f t="shared" si="0"/>
        <v>0</v>
      </c>
    </row>
    <row r="28" spans="1:8" ht="42.75" customHeight="1" thickBot="1">
      <c r="A28" s="30"/>
      <c r="B28" s="98" t="s">
        <v>343</v>
      </c>
      <c r="C28" s="33"/>
      <c r="D28" s="17"/>
      <c r="E28" s="93">
        <f>SUM(E23:E27)</f>
        <v>0</v>
      </c>
      <c r="H28" s="182"/>
    </row>
    <row r="29" spans="1:8" ht="26.25" customHeight="1" thickBot="1">
      <c r="A29" s="141"/>
      <c r="D29" s="246" t="s">
        <v>211</v>
      </c>
      <c r="E29" s="85">
        <f>E21+E28</f>
        <v>0</v>
      </c>
    </row>
  </sheetData>
  <sheetProtection algorithmName="SHA-512" hashValue="jxbTWwOhjcRM4wOWcIaS+9UbH+XLwkJEMn06A78gpJK1HBtJSInrpNHAwtu4aPdGc8bKnoyy2IRoxJWiNet66g==" saltValue="qDsr3cd4srupwTxwILDosg==" spinCount="100000" sheet="1" objects="1" scenarios="1"/>
  <mergeCells count="1">
    <mergeCell ref="A8:E8"/>
  </mergeCells>
  <pageMargins left="0.73" right="0.3" top="0.27" bottom="0.26" header="0.3" footer="0.3"/>
  <pageSetup scale="9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H30"/>
  <sheetViews>
    <sheetView topLeftCell="A18" workbookViewId="0">
      <selection activeCell="I10" sqref="I10"/>
    </sheetView>
  </sheetViews>
  <sheetFormatPr defaultColWidth="9.28515625" defaultRowHeight="12.75"/>
  <cols>
    <col min="1" max="1" width="16.42578125" style="121" customWidth="1"/>
    <col min="2" max="2" width="39.5703125" style="121" customWidth="1"/>
    <col min="3" max="3" width="12" style="121" bestFit="1" customWidth="1"/>
    <col min="4" max="4" width="11.42578125" style="121" customWidth="1"/>
    <col min="5" max="5" width="17" style="121" customWidth="1"/>
    <col min="6" max="16384" width="9.28515625" style="121"/>
  </cols>
  <sheetData>
    <row r="1" spans="1:8">
      <c r="A1"/>
      <c r="B1"/>
      <c r="C1"/>
      <c r="D1"/>
      <c r="E1" s="2" t="str">
        <f>'Program Annual Budget'!$D$7</f>
        <v>--- Please Select your Agency and Program ---</v>
      </c>
    </row>
    <row r="2" spans="1:8">
      <c r="A2"/>
      <c r="B2"/>
      <c r="C2"/>
      <c r="D2"/>
      <c r="E2" s="2" t="str">
        <f>'Program Annual Budget'!$D$8</f>
        <v>N/A</v>
      </c>
    </row>
    <row r="3" spans="1:8">
      <c r="A3"/>
      <c r="B3"/>
      <c r="C3"/>
      <c r="D3"/>
      <c r="E3" s="2">
        <f>'Program Annual Budget'!$D$9</f>
        <v>0</v>
      </c>
    </row>
    <row r="4" spans="1:8">
      <c r="A4"/>
      <c r="B4"/>
      <c r="C4"/>
      <c r="D4"/>
      <c r="E4"/>
    </row>
    <row r="5" spans="1:8">
      <c r="A5"/>
      <c r="B5"/>
      <c r="C5"/>
      <c r="D5"/>
      <c r="E5" s="2" t="str">
        <f>"Budget Version - "&amp;'Program Annual Budget'!$G$10</f>
        <v>Budget Version - Original</v>
      </c>
    </row>
    <row r="6" spans="1:8">
      <c r="A6"/>
      <c r="B6"/>
      <c r="C6"/>
      <c r="D6"/>
      <c r="E6" s="10">
        <f>'Program Annual Budget'!$H$10</f>
        <v>0</v>
      </c>
    </row>
    <row r="7" spans="1:8" ht="13.5" thickBot="1">
      <c r="A7"/>
      <c r="B7"/>
      <c r="C7"/>
      <c r="D7"/>
      <c r="E7"/>
    </row>
    <row r="8" spans="1:8" ht="21" thickBot="1">
      <c r="A8" s="331" t="s">
        <v>344</v>
      </c>
      <c r="B8" s="332"/>
      <c r="C8" s="332"/>
      <c r="D8" s="332"/>
      <c r="E8" s="333"/>
    </row>
    <row r="9" spans="1:8">
      <c r="A9" s="238"/>
      <c r="B9" s="238"/>
      <c r="C9"/>
      <c r="D9"/>
      <c r="E9"/>
    </row>
    <row r="10" spans="1:8" ht="42" customHeight="1">
      <c r="A10" s="340" t="s">
        <v>345</v>
      </c>
      <c r="B10" s="410"/>
      <c r="C10" s="410"/>
      <c r="D10" s="410"/>
      <c r="E10" s="410"/>
    </row>
    <row r="11" spans="1:8">
      <c r="A11" s="291" t="s">
        <v>346</v>
      </c>
      <c r="B11" s="238"/>
      <c r="C11"/>
      <c r="D11"/>
      <c r="E11"/>
    </row>
    <row r="12" spans="1:8">
      <c r="A12" s="291"/>
      <c r="B12" s="238"/>
      <c r="C12"/>
      <c r="D12"/>
      <c r="E12"/>
    </row>
    <row r="13" spans="1:8">
      <c r="A13" s="239" t="s">
        <v>319</v>
      </c>
      <c r="B13"/>
      <c r="C13"/>
      <c r="D13"/>
      <c r="E13"/>
    </row>
    <row r="14" spans="1:8" ht="13.5" thickBot="1">
      <c r="A14"/>
      <c r="B14"/>
      <c r="C14"/>
      <c r="D14"/>
      <c r="E14"/>
    </row>
    <row r="15" spans="1:8" ht="47.65" customHeight="1">
      <c r="A15" s="248" t="s">
        <v>289</v>
      </c>
      <c r="B15" s="249" t="s">
        <v>320</v>
      </c>
      <c r="C15" s="249" t="s">
        <v>321</v>
      </c>
      <c r="D15" s="249" t="s">
        <v>322</v>
      </c>
      <c r="E15" s="250" t="s">
        <v>280</v>
      </c>
      <c r="H15" s="393"/>
    </row>
    <row r="16" spans="1:8" ht="21.75" customHeight="1">
      <c r="A16" s="256" t="s">
        <v>347</v>
      </c>
      <c r="B16" s="406"/>
      <c r="C16" s="253"/>
      <c r="D16" s="101"/>
      <c r="E16" s="411"/>
    </row>
    <row r="17" spans="1:8" ht="37.5" customHeight="1">
      <c r="A17" s="59"/>
      <c r="B17" s="109"/>
      <c r="C17" s="116"/>
      <c r="D17" s="117"/>
      <c r="E17" s="395">
        <f>(+D17*C17)</f>
        <v>0</v>
      </c>
    </row>
    <row r="18" spans="1:8" ht="37.5" customHeight="1">
      <c r="A18" s="58"/>
      <c r="B18" s="81"/>
      <c r="C18" s="12"/>
      <c r="D18" s="16"/>
      <c r="E18" s="395">
        <f t="shared" ref="E18:E28" si="0">(+D18*C18)</f>
        <v>0</v>
      </c>
    </row>
    <row r="19" spans="1:8" ht="37.5" customHeight="1">
      <c r="A19" s="58"/>
      <c r="B19" s="81"/>
      <c r="C19" s="12"/>
      <c r="D19" s="16"/>
      <c r="E19" s="395">
        <f t="shared" si="0"/>
        <v>0</v>
      </c>
    </row>
    <row r="20" spans="1:8" ht="37.5" customHeight="1">
      <c r="A20" s="26"/>
      <c r="B20" s="95" t="s">
        <v>348</v>
      </c>
      <c r="C20" s="27"/>
      <c r="D20" s="28"/>
      <c r="E20" s="412">
        <f>SUM(E17:E19)</f>
        <v>0</v>
      </c>
    </row>
    <row r="21" spans="1:8" ht="21.75" customHeight="1">
      <c r="A21" s="256" t="s">
        <v>349</v>
      </c>
      <c r="B21" s="406"/>
      <c r="C21" s="253"/>
      <c r="D21" s="101"/>
      <c r="E21" s="411"/>
    </row>
    <row r="22" spans="1:8" ht="37.5" customHeight="1">
      <c r="A22" s="13"/>
      <c r="B22" s="109"/>
      <c r="C22" s="116"/>
      <c r="D22" s="117"/>
      <c r="E22" s="395">
        <f t="shared" si="0"/>
        <v>0</v>
      </c>
    </row>
    <row r="23" spans="1:8" ht="37.5" customHeight="1">
      <c r="A23" s="29"/>
      <c r="B23" s="81"/>
      <c r="C23" s="12"/>
      <c r="D23" s="16"/>
      <c r="E23" s="395">
        <f t="shared" si="0"/>
        <v>0</v>
      </c>
    </row>
    <row r="24" spans="1:8" ht="37.5" customHeight="1">
      <c r="A24" s="29"/>
      <c r="B24" s="81"/>
      <c r="C24" s="12"/>
      <c r="D24" s="16"/>
      <c r="E24" s="395">
        <f t="shared" si="0"/>
        <v>0</v>
      </c>
    </row>
    <row r="25" spans="1:8" ht="37.5" customHeight="1">
      <c r="A25" s="29"/>
      <c r="B25" s="95" t="s">
        <v>350</v>
      </c>
      <c r="C25" s="12"/>
      <c r="D25" s="16"/>
      <c r="E25" s="412">
        <f>SUM(E22:E24)</f>
        <v>0</v>
      </c>
    </row>
    <row r="26" spans="1:8" ht="37.5" customHeight="1">
      <c r="A26" s="337" t="s">
        <v>351</v>
      </c>
      <c r="B26" s="338"/>
      <c r="C26" s="338"/>
      <c r="D26" s="338"/>
      <c r="E26" s="339"/>
    </row>
    <row r="27" spans="1:8" ht="37.5" customHeight="1">
      <c r="A27" s="58"/>
      <c r="B27" s="109"/>
      <c r="C27" s="115"/>
      <c r="D27" s="114"/>
      <c r="E27" s="395">
        <f t="shared" si="0"/>
        <v>0</v>
      </c>
    </row>
    <row r="28" spans="1:8" ht="37.5" customHeight="1">
      <c r="A28" s="29"/>
      <c r="B28" s="81"/>
      <c r="C28" s="12"/>
      <c r="D28" s="16"/>
      <c r="E28" s="395">
        <f t="shared" si="0"/>
        <v>0</v>
      </c>
    </row>
    <row r="29" spans="1:8" ht="37.5" customHeight="1" thickBot="1">
      <c r="A29" s="30"/>
      <c r="B29" s="98" t="s">
        <v>352</v>
      </c>
      <c r="C29" s="31"/>
      <c r="D29" s="17"/>
      <c r="E29" s="413">
        <f>SUM(E27:E28)</f>
        <v>0</v>
      </c>
      <c r="H29" s="182"/>
    </row>
    <row r="30" spans="1:8" ht="26.25" customHeight="1" thickBot="1">
      <c r="A30" s="141"/>
      <c r="D30" s="246" t="s">
        <v>211</v>
      </c>
      <c r="E30" s="85">
        <f>+E20+E25+E29</f>
        <v>0</v>
      </c>
    </row>
  </sheetData>
  <sheetProtection algorithmName="SHA-512" hashValue="wlDOjj4JZ7qieCPvLcCgGvrC5yM9kCJlMJjcrvbQwP0H6LTDb2qHazXLPs9gPmnAUwVstGqYObNRwRTydJzn/w==" saltValue="N8hkMmpf8hqNpnETp5QQ3g==" spinCount="100000" sheet="1" objects="1" scenarios="1"/>
  <mergeCells count="3">
    <mergeCell ref="A8:E8"/>
    <mergeCell ref="A26:E26"/>
    <mergeCell ref="A10:E10"/>
  </mergeCells>
  <pageMargins left="0.73" right="0.3" top="0.27" bottom="0.26"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H29"/>
  <sheetViews>
    <sheetView workbookViewId="0">
      <selection activeCell="B15" sqref="B15"/>
    </sheetView>
  </sheetViews>
  <sheetFormatPr defaultColWidth="9.28515625" defaultRowHeight="12.75"/>
  <cols>
    <col min="1" max="1" width="16.42578125" style="121" customWidth="1"/>
    <col min="2" max="2" width="39.5703125" style="121" customWidth="1"/>
    <col min="3" max="3" width="12" style="121" bestFit="1" customWidth="1"/>
    <col min="4" max="4" width="11.42578125" style="121" customWidth="1"/>
    <col min="5" max="5" width="17" style="121" customWidth="1"/>
    <col min="6" max="16384" width="9.28515625" style="121"/>
  </cols>
  <sheetData>
    <row r="1" spans="1:8">
      <c r="A1"/>
      <c r="B1"/>
      <c r="C1"/>
      <c r="D1"/>
      <c r="E1" s="2" t="str">
        <f>'Program Annual Budget'!$D$7</f>
        <v>--- Please Select your Agency and Program ---</v>
      </c>
    </row>
    <row r="2" spans="1:8">
      <c r="A2"/>
      <c r="B2"/>
      <c r="C2"/>
      <c r="D2"/>
      <c r="E2" s="2" t="str">
        <f>'Program Annual Budget'!$D$8</f>
        <v>N/A</v>
      </c>
    </row>
    <row r="3" spans="1:8">
      <c r="A3"/>
      <c r="B3"/>
      <c r="C3"/>
      <c r="D3"/>
      <c r="E3" s="2">
        <f>'Program Annual Budget'!$D$9</f>
        <v>0</v>
      </c>
    </row>
    <row r="4" spans="1:8">
      <c r="A4"/>
      <c r="B4"/>
      <c r="C4"/>
      <c r="D4"/>
      <c r="E4"/>
    </row>
    <row r="5" spans="1:8">
      <c r="A5"/>
      <c r="B5"/>
      <c r="C5"/>
      <c r="D5"/>
      <c r="E5" s="2" t="str">
        <f>"Budget Version - "&amp;'Program Annual Budget'!$G$10</f>
        <v>Budget Version - Original</v>
      </c>
    </row>
    <row r="6" spans="1:8">
      <c r="A6"/>
      <c r="B6"/>
      <c r="C6"/>
      <c r="D6"/>
      <c r="E6" s="10">
        <f>'Program Annual Budget'!$H$10</f>
        <v>0</v>
      </c>
    </row>
    <row r="7" spans="1:8" ht="13.5" thickBot="1">
      <c r="A7"/>
      <c r="B7"/>
      <c r="C7"/>
      <c r="D7"/>
      <c r="E7"/>
    </row>
    <row r="8" spans="1:8" ht="21" thickBot="1">
      <c r="A8" s="331" t="s">
        <v>353</v>
      </c>
      <c r="B8" s="332"/>
      <c r="C8" s="332"/>
      <c r="D8" s="332"/>
      <c r="E8" s="333"/>
    </row>
    <row r="9" spans="1:8">
      <c r="A9" s="238"/>
      <c r="B9" s="238"/>
      <c r="C9"/>
      <c r="D9"/>
      <c r="E9"/>
    </row>
    <row r="10" spans="1:8">
      <c r="A10" s="238" t="s">
        <v>354</v>
      </c>
      <c r="B10" s="257"/>
      <c r="C10"/>
      <c r="D10"/>
      <c r="E10"/>
    </row>
    <row r="11" spans="1:8">
      <c r="A11" s="257" t="s">
        <v>355</v>
      </c>
      <c r="B11" s="238"/>
      <c r="C11"/>
      <c r="D11"/>
      <c r="E11"/>
    </row>
    <row r="12" spans="1:8">
      <c r="A12" s="257"/>
      <c r="B12" s="238"/>
      <c r="C12"/>
      <c r="D12"/>
      <c r="E12"/>
    </row>
    <row r="13" spans="1:8">
      <c r="A13" s="239" t="s">
        <v>319</v>
      </c>
      <c r="B13"/>
      <c r="C13"/>
      <c r="D13"/>
      <c r="E13"/>
    </row>
    <row r="14" spans="1:8" ht="13.5" thickBot="1">
      <c r="A14"/>
      <c r="B14"/>
      <c r="C14"/>
      <c r="D14"/>
      <c r="E14"/>
    </row>
    <row r="15" spans="1:8" ht="40.9" customHeight="1" thickBot="1">
      <c r="A15" s="248" t="s">
        <v>289</v>
      </c>
      <c r="B15" s="249" t="s">
        <v>320</v>
      </c>
      <c r="C15" s="249" t="s">
        <v>321</v>
      </c>
      <c r="D15" s="249" t="s">
        <v>322</v>
      </c>
      <c r="E15" s="250" t="s">
        <v>280</v>
      </c>
      <c r="H15" s="393"/>
    </row>
    <row r="16" spans="1:8">
      <c r="A16" s="107" t="s">
        <v>180</v>
      </c>
      <c r="B16" s="103"/>
      <c r="C16" s="104"/>
      <c r="D16" s="105"/>
      <c r="E16" s="106"/>
    </row>
    <row r="17" spans="1:8" ht="42.75" customHeight="1">
      <c r="A17" s="58"/>
      <c r="B17" s="109"/>
      <c r="C17" s="116"/>
      <c r="D17" s="117"/>
      <c r="E17" s="91">
        <f>(+D17*C17)</f>
        <v>0</v>
      </c>
    </row>
    <row r="18" spans="1:8" ht="42.75" customHeight="1">
      <c r="A18" s="58"/>
      <c r="B18" s="81"/>
      <c r="C18" s="113"/>
      <c r="D18" s="114"/>
      <c r="E18" s="91">
        <f t="shared" ref="E18:E27" si="0">(+D18*C18)</f>
        <v>0</v>
      </c>
    </row>
    <row r="19" spans="1:8" ht="42.75" customHeight="1">
      <c r="A19" s="29"/>
      <c r="B19" s="95" t="s">
        <v>356</v>
      </c>
      <c r="C19" s="12"/>
      <c r="D19" s="16"/>
      <c r="E19" s="92">
        <f>SUM(E17:E18)</f>
        <v>0</v>
      </c>
    </row>
    <row r="20" spans="1:8">
      <c r="A20" s="108" t="s">
        <v>224</v>
      </c>
      <c r="B20" s="99"/>
      <c r="C20" s="100"/>
      <c r="D20" s="101"/>
      <c r="E20" s="102"/>
    </row>
    <row r="21" spans="1:8" ht="42.75" customHeight="1">
      <c r="A21" s="29"/>
      <c r="B21" s="81"/>
      <c r="C21" s="116"/>
      <c r="D21" s="117"/>
      <c r="E21" s="91">
        <f t="shared" si="0"/>
        <v>0</v>
      </c>
    </row>
    <row r="22" spans="1:8" ht="42.75" customHeight="1">
      <c r="A22" s="29"/>
      <c r="B22" s="81"/>
      <c r="C22" s="116"/>
      <c r="D22" s="117"/>
      <c r="E22" s="91">
        <f t="shared" si="0"/>
        <v>0</v>
      </c>
    </row>
    <row r="23" spans="1:8" ht="42.75" customHeight="1">
      <c r="A23" s="29"/>
      <c r="B23" s="81"/>
      <c r="C23" s="116"/>
      <c r="D23" s="117"/>
      <c r="E23" s="91">
        <f t="shared" si="0"/>
        <v>0</v>
      </c>
    </row>
    <row r="24" spans="1:8" ht="42.75" customHeight="1">
      <c r="A24" s="29"/>
      <c r="B24" s="81"/>
      <c r="C24" s="115"/>
      <c r="D24" s="114"/>
      <c r="E24" s="91">
        <f t="shared" si="0"/>
        <v>0</v>
      </c>
    </row>
    <row r="25" spans="1:8" ht="42.75" customHeight="1">
      <c r="A25" s="29"/>
      <c r="B25" s="81"/>
      <c r="C25" s="115"/>
      <c r="D25" s="114"/>
      <c r="E25" s="91">
        <f t="shared" si="0"/>
        <v>0</v>
      </c>
    </row>
    <row r="26" spans="1:8" ht="42.75" customHeight="1">
      <c r="A26" s="29"/>
      <c r="B26" s="81"/>
      <c r="C26" s="115"/>
      <c r="D26" s="114"/>
      <c r="E26" s="91">
        <f t="shared" si="0"/>
        <v>0</v>
      </c>
    </row>
    <row r="27" spans="1:8" ht="42.75" customHeight="1">
      <c r="A27" s="29"/>
      <c r="B27" s="81"/>
      <c r="C27" s="115"/>
      <c r="D27" s="114"/>
      <c r="E27" s="91">
        <f t="shared" si="0"/>
        <v>0</v>
      </c>
    </row>
    <row r="28" spans="1:8" ht="42.75" customHeight="1" thickBot="1">
      <c r="A28" s="30"/>
      <c r="B28" s="98" t="s">
        <v>357</v>
      </c>
      <c r="C28" s="31"/>
      <c r="D28" s="17"/>
      <c r="E28" s="409">
        <f>SUM(E21:E27)</f>
        <v>0</v>
      </c>
      <c r="H28" s="182"/>
    </row>
    <row r="29" spans="1:8" ht="26.25" customHeight="1" thickBot="1">
      <c r="A29" s="141"/>
      <c r="D29" s="246" t="s">
        <v>211</v>
      </c>
      <c r="E29" s="244">
        <f>+E19+E28</f>
        <v>0</v>
      </c>
    </row>
  </sheetData>
  <sheetProtection algorithmName="SHA-512" hashValue="7E1LmA76c3uD5maqx+NGQp5qVFs7eRkiY1icHS5J/qHJyIvJxKlpmzptp8YHWEuUIToYmovMhtPMXJjTY9Id3g==" saltValue="zNKZvQmpX7ith0lH5NrjYw==" spinCount="100000" sheet="1" objects="1" scenarios="1"/>
  <mergeCells count="1">
    <mergeCell ref="A8:E8"/>
  </mergeCells>
  <pageMargins left="0.73" right="0.3" top="0.27" bottom="0.26"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H33"/>
  <sheetViews>
    <sheetView topLeftCell="A18" workbookViewId="0">
      <selection activeCell="I24" sqref="I24"/>
    </sheetView>
  </sheetViews>
  <sheetFormatPr defaultColWidth="9.28515625" defaultRowHeight="12.75"/>
  <cols>
    <col min="1" max="1" width="16.42578125" style="121" customWidth="1"/>
    <col min="2" max="2" width="39.5703125" style="121" customWidth="1"/>
    <col min="3" max="3" width="12" style="121" bestFit="1" customWidth="1"/>
    <col min="4" max="4" width="11.42578125" style="121" customWidth="1"/>
    <col min="5" max="5" width="17" style="121" customWidth="1"/>
    <col min="6" max="16384" width="9.28515625" style="121"/>
  </cols>
  <sheetData>
    <row r="1" spans="1:8">
      <c r="A1"/>
      <c r="B1"/>
      <c r="C1"/>
      <c r="D1"/>
      <c r="E1" s="2" t="str">
        <f>'Program Annual Budget'!$D$7</f>
        <v>--- Please Select your Agency and Program ---</v>
      </c>
    </row>
    <row r="2" spans="1:8">
      <c r="A2"/>
      <c r="B2"/>
      <c r="C2"/>
      <c r="D2"/>
      <c r="E2" s="2" t="str">
        <f>'Program Annual Budget'!$D$8</f>
        <v>N/A</v>
      </c>
    </row>
    <row r="3" spans="1:8">
      <c r="A3"/>
      <c r="B3"/>
      <c r="C3"/>
      <c r="D3"/>
      <c r="E3" s="2">
        <f>'Program Annual Budget'!$D$9</f>
        <v>0</v>
      </c>
    </row>
    <row r="4" spans="1:8">
      <c r="A4"/>
      <c r="B4"/>
      <c r="C4"/>
      <c r="D4"/>
      <c r="E4"/>
    </row>
    <row r="5" spans="1:8">
      <c r="A5"/>
      <c r="B5"/>
      <c r="C5"/>
      <c r="D5"/>
      <c r="E5" s="2" t="str">
        <f>"Budget Version - "&amp;'Program Annual Budget'!$G$10</f>
        <v>Budget Version - Original</v>
      </c>
    </row>
    <row r="6" spans="1:8">
      <c r="A6"/>
      <c r="B6"/>
      <c r="C6"/>
      <c r="D6"/>
      <c r="E6" s="10">
        <f>'Program Annual Budget'!$H$10</f>
        <v>0</v>
      </c>
    </row>
    <row r="7" spans="1:8" ht="13.5" thickBot="1">
      <c r="A7"/>
      <c r="B7"/>
      <c r="C7"/>
      <c r="D7"/>
      <c r="E7"/>
    </row>
    <row r="8" spans="1:8" ht="21" thickBot="1">
      <c r="A8" s="331" t="s">
        <v>358</v>
      </c>
      <c r="B8" s="332"/>
      <c r="C8" s="332"/>
      <c r="D8" s="332"/>
      <c r="E8" s="333"/>
    </row>
    <row r="9" spans="1:8">
      <c r="A9" s="238"/>
      <c r="B9" s="238"/>
      <c r="C9"/>
      <c r="D9"/>
      <c r="E9"/>
    </row>
    <row r="10" spans="1:8">
      <c r="A10" s="238" t="s">
        <v>359</v>
      </c>
      <c r="B10" s="257"/>
      <c r="C10"/>
      <c r="D10"/>
      <c r="E10"/>
    </row>
    <row r="11" spans="1:8">
      <c r="A11" s="238" t="s">
        <v>360</v>
      </c>
      <c r="B11" s="238"/>
      <c r="C11"/>
      <c r="D11"/>
      <c r="E11"/>
    </row>
    <row r="12" spans="1:8">
      <c r="A12" s="238" t="s">
        <v>361</v>
      </c>
      <c r="B12"/>
      <c r="C12"/>
      <c r="D12"/>
      <c r="E12"/>
    </row>
    <row r="13" spans="1:8">
      <c r="A13" s="238" t="s">
        <v>362</v>
      </c>
      <c r="B13"/>
      <c r="C13"/>
      <c r="D13"/>
      <c r="E13"/>
    </row>
    <row r="14" spans="1:8" ht="13.5" thickBot="1">
      <c r="A14" s="238"/>
      <c r="B14"/>
      <c r="C14"/>
      <c r="D14"/>
      <c r="E14"/>
    </row>
    <row r="15" spans="1:8" ht="45.75" thickBot="1">
      <c r="A15" s="248" t="s">
        <v>289</v>
      </c>
      <c r="B15" s="249" t="s">
        <v>320</v>
      </c>
      <c r="C15" s="249" t="s">
        <v>321</v>
      </c>
      <c r="D15" s="249" t="s">
        <v>322</v>
      </c>
      <c r="E15" s="250" t="s">
        <v>280</v>
      </c>
      <c r="H15" s="393"/>
    </row>
    <row r="16" spans="1:8">
      <c r="A16" s="107" t="s">
        <v>182</v>
      </c>
      <c r="B16" s="103"/>
      <c r="C16" s="104"/>
      <c r="D16" s="105"/>
      <c r="E16" s="106"/>
    </row>
    <row r="17" spans="1:8" ht="42.75" customHeight="1">
      <c r="A17" s="18"/>
      <c r="B17" s="109"/>
      <c r="C17" s="116"/>
      <c r="D17" s="117"/>
      <c r="E17" s="91">
        <f>(+D17*C17)</f>
        <v>0</v>
      </c>
    </row>
    <row r="18" spans="1:8" ht="42.75" customHeight="1">
      <c r="A18" s="18"/>
      <c r="B18" s="81"/>
      <c r="C18" s="115"/>
      <c r="D18" s="114"/>
      <c r="E18" s="91">
        <f t="shared" ref="E18:E31" si="0">(+D18*C18)</f>
        <v>0</v>
      </c>
    </row>
    <row r="19" spans="1:8" ht="42.75" customHeight="1">
      <c r="A19" s="59"/>
      <c r="B19" s="73"/>
      <c r="C19" s="14"/>
      <c r="D19" s="16"/>
      <c r="E19" s="91">
        <f t="shared" si="0"/>
        <v>0</v>
      </c>
    </row>
    <row r="20" spans="1:8" ht="42.75" customHeight="1">
      <c r="A20" s="29"/>
      <c r="B20" s="95" t="s">
        <v>363</v>
      </c>
      <c r="C20" s="12"/>
      <c r="D20" s="16"/>
      <c r="E20" s="92">
        <f>SUM(E17:E19)</f>
        <v>0</v>
      </c>
    </row>
    <row r="21" spans="1:8">
      <c r="A21" s="108" t="s">
        <v>364</v>
      </c>
      <c r="B21" s="99"/>
      <c r="C21" s="100"/>
      <c r="D21" s="101"/>
      <c r="E21" s="102"/>
    </row>
    <row r="22" spans="1:8" ht="42.75" customHeight="1">
      <c r="A22" s="29"/>
      <c r="B22" s="81"/>
      <c r="C22" s="115"/>
      <c r="D22" s="114"/>
      <c r="E22" s="91">
        <f t="shared" si="0"/>
        <v>0</v>
      </c>
    </row>
    <row r="23" spans="1:8" ht="42.75" customHeight="1">
      <c r="A23" s="29"/>
      <c r="B23" s="81"/>
      <c r="C23" s="12"/>
      <c r="D23" s="16"/>
      <c r="E23" s="91">
        <f t="shared" si="0"/>
        <v>0</v>
      </c>
    </row>
    <row r="24" spans="1:8" ht="42.75" customHeight="1">
      <c r="A24" s="29"/>
      <c r="B24" s="81"/>
      <c r="C24" s="12"/>
      <c r="D24" s="16"/>
      <c r="E24" s="91">
        <f t="shared" si="0"/>
        <v>0</v>
      </c>
    </row>
    <row r="25" spans="1:8" ht="42.75" customHeight="1">
      <c r="A25" s="29"/>
      <c r="B25" s="81"/>
      <c r="C25" s="12"/>
      <c r="D25" s="16"/>
      <c r="E25" s="91">
        <f t="shared" si="0"/>
        <v>0</v>
      </c>
    </row>
    <row r="26" spans="1:8" ht="42.75" customHeight="1">
      <c r="A26" s="29"/>
      <c r="B26" s="96" t="s">
        <v>365</v>
      </c>
      <c r="C26" s="12"/>
      <c r="D26" s="16"/>
      <c r="E26" s="92">
        <f>SUM(E22:E25)</f>
        <v>0</v>
      </c>
    </row>
    <row r="27" spans="1:8">
      <c r="A27" s="108" t="s">
        <v>183</v>
      </c>
      <c r="B27" s="99"/>
      <c r="C27" s="100"/>
      <c r="D27" s="101"/>
      <c r="E27" s="102"/>
    </row>
    <row r="28" spans="1:8" ht="42.75" customHeight="1">
      <c r="A28" s="29"/>
      <c r="B28" s="81"/>
      <c r="C28" s="116"/>
      <c r="D28" s="117"/>
      <c r="E28" s="91">
        <f t="shared" si="0"/>
        <v>0</v>
      </c>
    </row>
    <row r="29" spans="1:8" ht="57" customHeight="1">
      <c r="A29" s="29"/>
      <c r="B29" s="81"/>
      <c r="C29" s="115"/>
      <c r="D29" s="114"/>
      <c r="E29" s="91">
        <f t="shared" si="0"/>
        <v>0</v>
      </c>
    </row>
    <row r="30" spans="1:8" ht="57" customHeight="1">
      <c r="A30" s="29"/>
      <c r="B30" s="81"/>
      <c r="C30" s="115"/>
      <c r="D30" s="114"/>
      <c r="E30" s="91">
        <f t="shared" si="0"/>
        <v>0</v>
      </c>
    </row>
    <row r="31" spans="1:8" ht="69.75" customHeight="1">
      <c r="A31" s="29"/>
      <c r="B31" s="81"/>
      <c r="C31" s="115"/>
      <c r="D31" s="114"/>
      <c r="E31" s="91">
        <f t="shared" si="0"/>
        <v>0</v>
      </c>
    </row>
    <row r="32" spans="1:8" ht="42.75" customHeight="1" thickBot="1">
      <c r="A32" s="30"/>
      <c r="B32" s="98" t="s">
        <v>366</v>
      </c>
      <c r="C32" s="31"/>
      <c r="D32" s="17"/>
      <c r="E32" s="93">
        <f>SUM(E28:E31)</f>
        <v>0</v>
      </c>
      <c r="H32" s="182"/>
    </row>
    <row r="33" spans="1:5" ht="26.25" customHeight="1" thickBot="1">
      <c r="A33" s="141"/>
      <c r="D33" s="246" t="s">
        <v>211</v>
      </c>
      <c r="E33" s="85">
        <f>+E20+E26+E32</f>
        <v>0</v>
      </c>
    </row>
  </sheetData>
  <sheetProtection algorithmName="SHA-512" hashValue="r3Eb6EMhILnBou12QaOBw04gO4MupFhkcx3zGS1KAbxuYCzHsOxR69jAFBXhliFj762gJWvg32lR79ucWfK/MA==" saltValue="YPF2IX4Kw61XhL7zpxuCVA==" spinCount="100000" sheet="1" objects="1" scenarios="1"/>
  <mergeCells count="1">
    <mergeCell ref="A8:E8"/>
  </mergeCells>
  <pageMargins left="0.73" right="0.3" top="0.27" bottom="0.26"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31"/>
  <sheetViews>
    <sheetView topLeftCell="A20" workbookViewId="0">
      <selection activeCell="B28" sqref="B28"/>
    </sheetView>
  </sheetViews>
  <sheetFormatPr defaultColWidth="9.28515625" defaultRowHeight="12.75"/>
  <cols>
    <col min="1" max="1" width="16.42578125" style="83" customWidth="1"/>
    <col min="2" max="2" width="39.5703125" style="83" customWidth="1"/>
    <col min="3" max="3" width="12" style="83" bestFit="1" customWidth="1"/>
    <col min="4" max="4" width="11.42578125" style="83" customWidth="1"/>
    <col min="5" max="5" width="17" style="83" customWidth="1"/>
    <col min="6" max="16384" width="9.28515625" style="83"/>
  </cols>
  <sheetData>
    <row r="1" spans="1:5">
      <c r="A1" s="42"/>
      <c r="B1" s="42"/>
      <c r="C1" s="42"/>
      <c r="D1" s="42"/>
      <c r="E1" s="2" t="str">
        <f>'Program Annual Budget'!$D$7</f>
        <v>--- Please Select your Agency and Program ---</v>
      </c>
    </row>
    <row r="2" spans="1:5">
      <c r="A2" s="42"/>
      <c r="B2" s="42"/>
      <c r="C2" s="42"/>
      <c r="D2" s="42"/>
      <c r="E2" s="2" t="str">
        <f>'Program Annual Budget'!$D$8</f>
        <v>N/A</v>
      </c>
    </row>
    <row r="3" spans="1:5">
      <c r="A3" s="42"/>
      <c r="B3" s="42"/>
      <c r="C3" s="42"/>
      <c r="D3" s="42"/>
      <c r="E3" s="2">
        <f>'Program Annual Budget'!$D$9</f>
        <v>0</v>
      </c>
    </row>
    <row r="4" spans="1:5">
      <c r="A4" s="42"/>
      <c r="B4" s="42"/>
      <c r="C4" s="42"/>
      <c r="D4" s="42"/>
      <c r="E4"/>
    </row>
    <row r="5" spans="1:5">
      <c r="A5" s="42"/>
      <c r="B5" s="42"/>
      <c r="C5" s="42"/>
      <c r="D5" s="42"/>
      <c r="E5" s="2" t="str">
        <f>"Budget Version - "&amp;'Program Annual Budget'!$G$10</f>
        <v>Budget Version - Original</v>
      </c>
    </row>
    <row r="6" spans="1:5">
      <c r="A6" s="42"/>
      <c r="B6" s="42"/>
      <c r="C6" s="42"/>
      <c r="D6" s="42"/>
      <c r="E6" s="10">
        <f>'Program Annual Budget'!$H$10</f>
        <v>0</v>
      </c>
    </row>
    <row r="7" spans="1:5" ht="13.5" thickBot="1">
      <c r="A7" s="42"/>
      <c r="B7" s="42"/>
      <c r="C7" s="42"/>
      <c r="D7" s="42"/>
      <c r="E7" s="42"/>
    </row>
    <row r="8" spans="1:5" ht="21" thickBot="1">
      <c r="A8" s="341" t="s">
        <v>367</v>
      </c>
      <c r="B8" s="342"/>
      <c r="C8" s="342"/>
      <c r="D8" s="342"/>
      <c r="E8" s="343"/>
    </row>
    <row r="9" spans="1:5">
      <c r="A9" s="42"/>
      <c r="B9" s="42"/>
      <c r="C9" s="42"/>
      <c r="D9" s="42"/>
      <c r="E9" s="42"/>
    </row>
    <row r="10" spans="1:5">
      <c r="A10" s="42" t="s">
        <v>368</v>
      </c>
      <c r="B10" s="87"/>
      <c r="C10" s="42"/>
      <c r="D10" s="42"/>
      <c r="E10" s="42"/>
    </row>
    <row r="11" spans="1:5">
      <c r="A11" s="42" t="s">
        <v>369</v>
      </c>
      <c r="B11" s="42"/>
      <c r="C11" s="42"/>
      <c r="D11" s="42"/>
      <c r="E11" s="42"/>
    </row>
    <row r="12" spans="1:5">
      <c r="A12" s="42"/>
      <c r="B12" s="42"/>
      <c r="C12" s="42"/>
      <c r="D12" s="42"/>
      <c r="E12" s="42"/>
    </row>
    <row r="13" spans="1:5">
      <c r="A13" s="239" t="s">
        <v>319</v>
      </c>
      <c r="B13" s="42"/>
      <c r="C13" s="42"/>
      <c r="D13" s="42"/>
      <c r="E13" s="42"/>
    </row>
    <row r="14" spans="1:5" ht="13.5" thickBot="1">
      <c r="A14" s="42"/>
      <c r="B14" s="42"/>
      <c r="C14" s="42"/>
      <c r="D14" s="42"/>
      <c r="E14" s="42"/>
    </row>
    <row r="15" spans="1:5" ht="45" customHeight="1" thickBot="1">
      <c r="A15" s="88" t="s">
        <v>289</v>
      </c>
      <c r="B15" s="89" t="s">
        <v>320</v>
      </c>
      <c r="C15" s="89" t="s">
        <v>321</v>
      </c>
      <c r="D15" s="89" t="s">
        <v>322</v>
      </c>
      <c r="E15" s="90" t="s">
        <v>280</v>
      </c>
    </row>
    <row r="16" spans="1:5">
      <c r="A16" s="107" t="s">
        <v>184</v>
      </c>
      <c r="B16" s="103"/>
      <c r="C16" s="104"/>
      <c r="D16" s="105"/>
      <c r="E16" s="106"/>
    </row>
    <row r="17" spans="1:5" ht="42.75" customHeight="1">
      <c r="A17" s="110"/>
      <c r="B17" s="81"/>
      <c r="C17" s="115"/>
      <c r="D17" s="114"/>
      <c r="E17" s="91">
        <f>(+D17*C17)</f>
        <v>0</v>
      </c>
    </row>
    <row r="18" spans="1:5" ht="42.75" customHeight="1">
      <c r="A18" s="110"/>
      <c r="B18" s="109"/>
      <c r="C18" s="116"/>
      <c r="D18" s="15"/>
      <c r="E18" s="91">
        <f>(+D18*C18)</f>
        <v>0</v>
      </c>
    </row>
    <row r="19" spans="1:5" ht="42.75" customHeight="1">
      <c r="A19" s="82"/>
      <c r="B19" s="81"/>
      <c r="C19" s="115"/>
      <c r="D19" s="16"/>
      <c r="E19" s="91">
        <f>(+D19*C19)</f>
        <v>0</v>
      </c>
    </row>
    <row r="20" spans="1:5" ht="42.75" customHeight="1">
      <c r="A20" s="94"/>
      <c r="B20" s="95" t="s">
        <v>370</v>
      </c>
      <c r="C20" s="97"/>
      <c r="D20" s="28"/>
      <c r="E20" s="93">
        <f>SUM(E17:E19)</f>
        <v>0</v>
      </c>
    </row>
    <row r="21" spans="1:5">
      <c r="A21" s="108" t="s">
        <v>185</v>
      </c>
      <c r="B21" s="99"/>
      <c r="C21" s="100"/>
      <c r="D21" s="101"/>
      <c r="E21" s="102"/>
    </row>
    <row r="22" spans="1:5" ht="42.75" customHeight="1">
      <c r="A22" s="82"/>
      <c r="B22" s="81"/>
      <c r="C22" s="115"/>
      <c r="D22" s="114"/>
      <c r="E22" s="91">
        <f t="shared" ref="E22:E29" si="0">(+D22*C22)</f>
        <v>0</v>
      </c>
    </row>
    <row r="23" spans="1:5" ht="42.75" customHeight="1">
      <c r="A23" s="82"/>
      <c r="B23" s="81"/>
      <c r="C23" s="116"/>
      <c r="D23" s="15"/>
      <c r="E23" s="91">
        <f t="shared" si="0"/>
        <v>0</v>
      </c>
    </row>
    <row r="24" spans="1:5" ht="42.75" customHeight="1">
      <c r="A24" s="82"/>
      <c r="B24" s="81"/>
      <c r="C24" s="115"/>
      <c r="D24" s="16"/>
      <c r="E24" s="91">
        <f t="shared" si="0"/>
        <v>0</v>
      </c>
    </row>
    <row r="25" spans="1:5" ht="42.75" customHeight="1">
      <c r="A25" s="82"/>
      <c r="B25" s="96" t="s">
        <v>371</v>
      </c>
      <c r="C25" s="115"/>
      <c r="D25" s="16"/>
      <c r="E25" s="92">
        <f>SUM(E22:E24)</f>
        <v>0</v>
      </c>
    </row>
    <row r="26" spans="1:5">
      <c r="A26" s="108" t="s">
        <v>186</v>
      </c>
      <c r="B26" s="99"/>
      <c r="C26" s="100"/>
      <c r="D26" s="101"/>
      <c r="E26" s="102"/>
    </row>
    <row r="27" spans="1:5" ht="42.75" customHeight="1">
      <c r="A27" s="82"/>
      <c r="B27" s="81"/>
      <c r="C27" s="116"/>
      <c r="D27" s="117"/>
      <c r="E27" s="91">
        <f t="shared" si="0"/>
        <v>0</v>
      </c>
    </row>
    <row r="28" spans="1:5" ht="42.75" customHeight="1">
      <c r="A28" s="82"/>
      <c r="B28" s="81"/>
      <c r="C28" s="116"/>
      <c r="D28" s="15"/>
      <c r="E28" s="91">
        <f t="shared" si="0"/>
        <v>0</v>
      </c>
    </row>
    <row r="29" spans="1:5" ht="42.75" customHeight="1">
      <c r="A29" s="82"/>
      <c r="B29" s="81"/>
      <c r="C29" s="115"/>
      <c r="D29" s="16"/>
      <c r="E29" s="91">
        <f t="shared" si="0"/>
        <v>0</v>
      </c>
    </row>
    <row r="30" spans="1:5" ht="42.75" customHeight="1" thickBot="1">
      <c r="A30" s="82"/>
      <c r="B30" s="96" t="s">
        <v>372</v>
      </c>
      <c r="C30" s="115"/>
      <c r="D30" s="16"/>
      <c r="E30" s="92">
        <f>SUM(E27:E29)</f>
        <v>0</v>
      </c>
    </row>
    <row r="31" spans="1:5" ht="26.25" customHeight="1" thickBot="1">
      <c r="A31" s="84"/>
      <c r="D31" s="86" t="s">
        <v>211</v>
      </c>
      <c r="E31" s="85">
        <f>ROUND(+E20+E25+E30,2)</f>
        <v>0</v>
      </c>
    </row>
  </sheetData>
  <sheetProtection algorithmName="SHA-512" hashValue="ug4CxKYuCuFWbaLu6KjIVVqL83WJBZ9jW0z1mkX0EOsIMgW7hFBMqjLJAh4aJDaPgW3zJmJyzOrtH1vrpCt5JA==" saltValue="IsrESZnzLrI+CxauloUcmA==" spinCount="100000" sheet="1" objects="1" scenarios="1"/>
  <mergeCells count="1">
    <mergeCell ref="A8:E8"/>
  </mergeCells>
  <pageMargins left="0.73" right="0.3" top="0.27" bottom="0.2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11"/>
  <sheetViews>
    <sheetView showFormulas="1" workbookViewId="0">
      <selection activeCell="B21" sqref="B21"/>
    </sheetView>
  </sheetViews>
  <sheetFormatPr defaultRowHeight="12.75"/>
  <cols>
    <col min="1" max="1" width="26.7109375" customWidth="1"/>
    <col min="2" max="2" width="35.28515625" customWidth="1"/>
    <col min="4" max="4" width="9.28515625" style="1"/>
    <col min="5" max="5" width="15" customWidth="1"/>
    <col min="6" max="6" width="18.5703125" bestFit="1" customWidth="1"/>
  </cols>
  <sheetData>
    <row r="1" spans="1:6" ht="13.5" thickBot="1">
      <c r="A1" s="306" t="s">
        <v>35</v>
      </c>
      <c r="B1" s="307"/>
      <c r="D1" s="9" t="s">
        <v>36</v>
      </c>
      <c r="E1" s="8" t="s">
        <v>37</v>
      </c>
      <c r="F1" s="11" t="s">
        <v>38</v>
      </c>
    </row>
    <row r="2" spans="1:6" ht="13.5" thickBot="1">
      <c r="A2" s="369" t="s">
        <v>39</v>
      </c>
      <c r="B2" s="7">
        <v>1</v>
      </c>
      <c r="D2" s="1">
        <v>1</v>
      </c>
      <c r="E2" t="s">
        <v>40</v>
      </c>
      <c r="F2" t="s">
        <v>41</v>
      </c>
    </row>
    <row r="3" spans="1:6">
      <c r="A3" s="238" t="s">
        <v>42</v>
      </c>
      <c r="B3" s="8" t="str">
        <f>VLOOKUP($B$2,'Agencies C13'!A:D,2,FALSE)</f>
        <v>--- Please Select your Agency and Program ---</v>
      </c>
      <c r="D3" s="1">
        <v>2</v>
      </c>
      <c r="E3" t="s">
        <v>43</v>
      </c>
      <c r="F3" t="s">
        <v>44</v>
      </c>
    </row>
    <row r="4" spans="1:6">
      <c r="A4" s="238" t="s">
        <v>45</v>
      </c>
      <c r="B4" s="8" t="str">
        <f>VLOOKUP($B$2,'Agencies C13'!A:D,4,FALSE)</f>
        <v>N/A</v>
      </c>
      <c r="D4" s="1">
        <v>3</v>
      </c>
      <c r="F4" t="s">
        <v>46</v>
      </c>
    </row>
    <row r="5" spans="1:6">
      <c r="A5" s="238" t="s">
        <v>47</v>
      </c>
      <c r="B5" s="8">
        <f>VLOOKUP($B$2,'Agencies C13'!A:D,3,FALSE)</f>
        <v>0</v>
      </c>
      <c r="D5" s="1">
        <v>4</v>
      </c>
      <c r="F5" t="s">
        <v>48</v>
      </c>
    </row>
    <row r="6" spans="1:6" ht="13.5" thickBot="1">
      <c r="A6" s="238"/>
    </row>
    <row r="7" spans="1:6" ht="13.5" thickBot="1">
      <c r="A7" s="370" t="s">
        <v>49</v>
      </c>
      <c r="B7" s="7">
        <v>1</v>
      </c>
    </row>
    <row r="8" spans="1:6">
      <c r="A8" s="238" t="s">
        <v>50</v>
      </c>
      <c r="B8" s="8" t="str">
        <f>VLOOKUP(B7,D:E,2,FALSE)</f>
        <v>Existing Agency</v>
      </c>
    </row>
    <row r="9" spans="1:6" ht="13.5" thickBot="1">
      <c r="A9" s="238"/>
    </row>
    <row r="10" spans="1:6" ht="13.5" thickBot="1">
      <c r="A10" s="369" t="s">
        <v>51</v>
      </c>
      <c r="B10" s="7">
        <v>1</v>
      </c>
    </row>
    <row r="11" spans="1:6">
      <c r="A11" s="238" t="s">
        <v>52</v>
      </c>
      <c r="B11" s="8" t="str">
        <f>VLOOKUP(B10,D:F,3,FALSE)</f>
        <v>Original</v>
      </c>
    </row>
  </sheetData>
  <mergeCells count="1">
    <mergeCell ref="A1:B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pageSetUpPr fitToPage="1"/>
  </sheetPr>
  <dimension ref="A1:H56"/>
  <sheetViews>
    <sheetView tabSelected="1" workbookViewId="0">
      <selection activeCell="J31" sqref="J31"/>
    </sheetView>
  </sheetViews>
  <sheetFormatPr defaultColWidth="9.28515625" defaultRowHeight="12.75"/>
  <cols>
    <col min="1" max="1" width="16.42578125" style="121" customWidth="1"/>
    <col min="2" max="2" width="39.5703125" style="121" customWidth="1"/>
    <col min="3" max="3" width="12" style="121" bestFit="1" customWidth="1"/>
    <col min="4" max="4" width="11.42578125" style="121" customWidth="1"/>
    <col min="5" max="5" width="17" style="121" customWidth="1"/>
    <col min="6" max="16384" width="9.28515625" style="121"/>
  </cols>
  <sheetData>
    <row r="1" spans="1:5">
      <c r="A1"/>
      <c r="B1"/>
      <c r="C1"/>
      <c r="D1"/>
      <c r="E1" s="2" t="str">
        <f>'Program Annual Budget'!$D$7</f>
        <v>--- Please Select your Agency and Program ---</v>
      </c>
    </row>
    <row r="2" spans="1:5">
      <c r="A2"/>
      <c r="B2"/>
      <c r="C2"/>
      <c r="D2"/>
      <c r="E2" s="2" t="str">
        <f>'Program Annual Budget'!$D$8</f>
        <v>N/A</v>
      </c>
    </row>
    <row r="3" spans="1:5">
      <c r="A3"/>
      <c r="B3"/>
      <c r="C3"/>
      <c r="D3"/>
      <c r="E3" s="2">
        <f>'Program Annual Budget'!$D$9</f>
        <v>0</v>
      </c>
    </row>
    <row r="4" spans="1:5">
      <c r="A4"/>
      <c r="B4"/>
      <c r="C4"/>
      <c r="D4"/>
      <c r="E4"/>
    </row>
    <row r="5" spans="1:5">
      <c r="A5"/>
      <c r="B5"/>
      <c r="C5"/>
      <c r="D5"/>
      <c r="E5" s="2" t="str">
        <f>"Budget Version - "&amp;'Program Annual Budget'!$G$10</f>
        <v>Budget Version - Original</v>
      </c>
    </row>
    <row r="6" spans="1:5">
      <c r="A6"/>
      <c r="B6"/>
      <c r="C6"/>
      <c r="D6"/>
      <c r="E6" s="10">
        <f>'Program Annual Budget'!$H$10</f>
        <v>0</v>
      </c>
    </row>
    <row r="7" spans="1:5" ht="13.5" thickBot="1">
      <c r="A7"/>
      <c r="B7"/>
      <c r="C7"/>
      <c r="D7"/>
      <c r="E7"/>
    </row>
    <row r="8" spans="1:5" ht="21" thickBot="1">
      <c r="A8" s="331" t="s">
        <v>373</v>
      </c>
      <c r="B8" s="332"/>
      <c r="C8" s="332"/>
      <c r="D8" s="332"/>
      <c r="E8" s="333"/>
    </row>
    <row r="9" spans="1:5">
      <c r="A9" s="238"/>
      <c r="B9" s="238"/>
      <c r="C9"/>
      <c r="D9"/>
      <c r="E9"/>
    </row>
    <row r="10" spans="1:5">
      <c r="A10" s="42" t="s">
        <v>374</v>
      </c>
      <c r="B10"/>
      <c r="C10"/>
      <c r="D10"/>
      <c r="E10"/>
    </row>
    <row r="11" spans="1:5">
      <c r="A11" s="42" t="s">
        <v>375</v>
      </c>
      <c r="B11"/>
      <c r="C11"/>
      <c r="D11"/>
      <c r="E11"/>
    </row>
    <row r="12" spans="1:5">
      <c r="A12" s="42" t="s">
        <v>376</v>
      </c>
      <c r="B12"/>
      <c r="C12"/>
      <c r="D12"/>
      <c r="E12"/>
    </row>
    <row r="13" spans="1:5">
      <c r="A13" s="42" t="s">
        <v>377</v>
      </c>
      <c r="B13"/>
      <c r="C13"/>
      <c r="D13"/>
      <c r="E13"/>
    </row>
    <row r="14" spans="1:5">
      <c r="A14"/>
      <c r="B14"/>
      <c r="C14"/>
      <c r="D14"/>
      <c r="E14"/>
    </row>
    <row r="15" spans="1:5">
      <c r="A15" s="263" t="s">
        <v>378</v>
      </c>
      <c r="B15" s="238" t="s">
        <v>379</v>
      </c>
      <c r="C15"/>
      <c r="D15"/>
      <c r="E15"/>
    </row>
    <row r="16" spans="1:5">
      <c r="A16" s="263" t="s">
        <v>378</v>
      </c>
      <c r="B16" t="s">
        <v>380</v>
      </c>
      <c r="C16"/>
      <c r="D16"/>
      <c r="E16"/>
    </row>
    <row r="17" spans="1:5">
      <c r="A17" s="263" t="s">
        <v>378</v>
      </c>
      <c r="B17" t="s">
        <v>381</v>
      </c>
      <c r="C17"/>
      <c r="D17"/>
      <c r="E17"/>
    </row>
    <row r="18" spans="1:5">
      <c r="A18" s="263" t="s">
        <v>378</v>
      </c>
      <c r="B18" s="238" t="s">
        <v>382</v>
      </c>
      <c r="C18"/>
      <c r="D18"/>
      <c r="E18"/>
    </row>
    <row r="19" spans="1:5">
      <c r="A19" s="263" t="s">
        <v>378</v>
      </c>
      <c r="B19" t="s">
        <v>383</v>
      </c>
      <c r="C19"/>
      <c r="D19"/>
      <c r="E19"/>
    </row>
    <row r="20" spans="1:5">
      <c r="A20" s="263" t="s">
        <v>378</v>
      </c>
      <c r="B20" s="238" t="s">
        <v>384</v>
      </c>
      <c r="C20"/>
      <c r="D20"/>
      <c r="E20"/>
    </row>
    <row r="21" spans="1:5">
      <c r="A21" s="263" t="s">
        <v>378</v>
      </c>
      <c r="B21" s="238" t="s">
        <v>385</v>
      </c>
      <c r="C21"/>
      <c r="D21"/>
      <c r="E21"/>
    </row>
    <row r="22" spans="1:5">
      <c r="A22" s="263" t="s">
        <v>378</v>
      </c>
      <c r="B22" t="s">
        <v>386</v>
      </c>
      <c r="C22"/>
      <c r="D22"/>
      <c r="E22"/>
    </row>
    <row r="23" spans="1:5">
      <c r="A23" s="263" t="s">
        <v>378</v>
      </c>
      <c r="B23" t="s">
        <v>387</v>
      </c>
      <c r="C23"/>
      <c r="D23"/>
      <c r="E23"/>
    </row>
    <row r="24" spans="1:5">
      <c r="A24" s="263" t="s">
        <v>378</v>
      </c>
      <c r="B24" s="238" t="s">
        <v>388</v>
      </c>
      <c r="C24"/>
      <c r="D24"/>
      <c r="E24"/>
    </row>
    <row r="25" spans="1:5">
      <c r="A25" s="263" t="s">
        <v>378</v>
      </c>
      <c r="B25" s="238" t="s">
        <v>389</v>
      </c>
      <c r="C25"/>
      <c r="D25"/>
      <c r="E25"/>
    </row>
    <row r="26" spans="1:5">
      <c r="A26" s="263" t="s">
        <v>378</v>
      </c>
      <c r="B26" s="350" t="s">
        <v>390</v>
      </c>
      <c r="C26" s="350"/>
      <c r="D26" s="350"/>
      <c r="E26" s="350"/>
    </row>
    <row r="27" spans="1:5">
      <c r="A27" s="263" t="s">
        <v>378</v>
      </c>
      <c r="B27" s="238" t="s">
        <v>391</v>
      </c>
      <c r="C27"/>
      <c r="D27"/>
      <c r="E27"/>
    </row>
    <row r="28" spans="1:5">
      <c r="A28"/>
      <c r="B28" s="238" t="s">
        <v>392</v>
      </c>
      <c r="C28"/>
      <c r="D28"/>
      <c r="E28"/>
    </row>
    <row r="29" spans="1:5" ht="13.5" thickBot="1">
      <c r="A29"/>
      <c r="B29" s="238"/>
      <c r="C29"/>
      <c r="D29"/>
      <c r="E29"/>
    </row>
    <row r="30" spans="1:5" ht="51">
      <c r="A30" s="344" t="s">
        <v>393</v>
      </c>
      <c r="B30" s="345"/>
      <c r="C30" s="264" t="s">
        <v>394</v>
      </c>
      <c r="D30" s="265"/>
      <c r="E30" s="266"/>
    </row>
    <row r="31" spans="1:5" ht="33" customHeight="1">
      <c r="A31" s="346"/>
      <c r="B31" s="347"/>
      <c r="C31" s="288"/>
      <c r="D31" s="42" t="s">
        <v>395</v>
      </c>
      <c r="E31" s="267">
        <f>'Modified Total Direct Costs'!B20*'11. Indirect'!C31</f>
        <v>0</v>
      </c>
    </row>
    <row r="32" spans="1:5" ht="9.75" customHeight="1">
      <c r="A32" s="284"/>
      <c r="B32" s="285"/>
      <c r="C32" s="287"/>
      <c r="D32" s="42"/>
      <c r="E32" s="286"/>
    </row>
    <row r="33" spans="1:8">
      <c r="A33" s="284"/>
      <c r="B33" s="271" t="s">
        <v>396</v>
      </c>
      <c r="C33" s="287"/>
      <c r="D33" s="42"/>
      <c r="E33" s="286"/>
    </row>
    <row r="34" spans="1:8">
      <c r="A34" s="284"/>
      <c r="B34" s="285"/>
      <c r="C34" s="287"/>
      <c r="D34" s="42"/>
      <c r="E34" s="286"/>
    </row>
    <row r="35" spans="1:8" ht="29.25" customHeight="1">
      <c r="A35" s="351" t="s">
        <v>397</v>
      </c>
      <c r="B35" s="352"/>
      <c r="C35" s="288"/>
      <c r="D35" s="42" t="s">
        <v>395</v>
      </c>
      <c r="E35" s="267">
        <f>'Program Annual Budget'!E19*'11. Indirect'!C35</f>
        <v>0</v>
      </c>
    </row>
    <row r="36" spans="1:8" ht="14.25" customHeight="1">
      <c r="A36" s="289"/>
      <c r="B36" s="290"/>
      <c r="C36" s="287"/>
      <c r="D36" s="42"/>
      <c r="E36" s="286"/>
    </row>
    <row r="37" spans="1:8">
      <c r="A37" s="258"/>
      <c r="B37" s="271" t="s">
        <v>396</v>
      </c>
      <c r="C37" s="259"/>
      <c r="D37" s="54"/>
      <c r="E37" s="268"/>
    </row>
    <row r="38" spans="1:8">
      <c r="A38" s="258"/>
      <c r="B38" s="285"/>
      <c r="C38" s="259"/>
      <c r="D38" s="54"/>
      <c r="E38" s="268"/>
    </row>
    <row r="39" spans="1:8" ht="13.5" thickBot="1">
      <c r="A39" s="348" t="s">
        <v>398</v>
      </c>
      <c r="B39" s="349"/>
      <c r="C39" s="260"/>
      <c r="D39" s="269" t="s">
        <v>395</v>
      </c>
      <c r="E39" s="270">
        <f>IF(E31+E35=0,'Modified Total Direct Costs'!B22,0)</f>
        <v>0</v>
      </c>
    </row>
    <row r="40" spans="1:8" s="255" customFormat="1" ht="13.5" thickBot="1">
      <c r="A40" s="83"/>
      <c r="B40" s="83"/>
      <c r="C40" s="83"/>
      <c r="D40" s="83"/>
      <c r="E40" s="261">
        <f>SUM(E31:E39)</f>
        <v>0</v>
      </c>
    </row>
    <row r="41" spans="1:8" ht="51" customHeight="1" thickBot="1">
      <c r="A41" s="248" t="s">
        <v>289</v>
      </c>
      <c r="B41" s="249" t="s">
        <v>320</v>
      </c>
      <c r="C41" s="249" t="s">
        <v>321</v>
      </c>
      <c r="D41" s="249" t="s">
        <v>322</v>
      </c>
      <c r="E41" s="250" t="s">
        <v>280</v>
      </c>
      <c r="H41" s="393"/>
    </row>
    <row r="42" spans="1:8" ht="24.75" customHeight="1">
      <c r="A42" s="60"/>
      <c r="B42" s="120"/>
      <c r="C42" s="118"/>
      <c r="D42" s="119"/>
      <c r="E42" s="414">
        <f>(+D42*C42)</f>
        <v>0</v>
      </c>
    </row>
    <row r="43" spans="1:8" ht="24.75" customHeight="1">
      <c r="A43" s="58"/>
      <c r="B43" s="61"/>
      <c r="C43" s="12"/>
      <c r="D43" s="16"/>
      <c r="E43" s="91">
        <f>(+D43*C43)</f>
        <v>0</v>
      </c>
    </row>
    <row r="44" spans="1:8" ht="24.75" customHeight="1">
      <c r="A44" s="58"/>
      <c r="B44" s="62"/>
      <c r="C44" s="12"/>
      <c r="D44" s="16"/>
      <c r="E44" s="91">
        <f>(+D44*C44)</f>
        <v>0</v>
      </c>
    </row>
    <row r="45" spans="1:8" ht="24.75" customHeight="1">
      <c r="A45" s="29"/>
      <c r="B45" s="18"/>
      <c r="C45" s="12"/>
      <c r="D45" s="16"/>
      <c r="E45" s="91">
        <f t="shared" ref="E45:E53" si="0">(+D45*C45)</f>
        <v>0</v>
      </c>
    </row>
    <row r="46" spans="1:8" ht="24.75" customHeight="1">
      <c r="A46" s="29"/>
      <c r="B46" s="18"/>
      <c r="C46" s="12"/>
      <c r="D46" s="16"/>
      <c r="E46" s="91">
        <f t="shared" si="0"/>
        <v>0</v>
      </c>
    </row>
    <row r="47" spans="1:8" ht="24.75" customHeight="1">
      <c r="A47" s="29"/>
      <c r="B47" s="21"/>
      <c r="C47" s="12"/>
      <c r="D47" s="16"/>
      <c r="E47" s="91">
        <f t="shared" si="0"/>
        <v>0</v>
      </c>
    </row>
    <row r="48" spans="1:8" ht="24.75" customHeight="1">
      <c r="A48" s="29"/>
      <c r="B48" s="21"/>
      <c r="C48" s="12"/>
      <c r="D48" s="16"/>
      <c r="E48" s="91">
        <f t="shared" si="0"/>
        <v>0</v>
      </c>
    </row>
    <row r="49" spans="1:8" ht="24.75" customHeight="1">
      <c r="A49" s="29"/>
      <c r="B49" s="21"/>
      <c r="C49" s="12"/>
      <c r="D49" s="16"/>
      <c r="E49" s="91">
        <f t="shared" si="0"/>
        <v>0</v>
      </c>
    </row>
    <row r="50" spans="1:8" ht="24.75" customHeight="1">
      <c r="A50" s="29"/>
      <c r="B50" s="21"/>
      <c r="C50" s="12"/>
      <c r="D50" s="16"/>
      <c r="E50" s="91">
        <f t="shared" si="0"/>
        <v>0</v>
      </c>
    </row>
    <row r="51" spans="1:8" ht="24.75" customHeight="1">
      <c r="A51" s="29"/>
      <c r="B51" s="21"/>
      <c r="C51" s="12"/>
      <c r="D51" s="16"/>
      <c r="E51" s="91">
        <f t="shared" si="0"/>
        <v>0</v>
      </c>
    </row>
    <row r="52" spans="1:8" ht="24.75" customHeight="1">
      <c r="A52" s="29"/>
      <c r="B52" s="21"/>
      <c r="C52" s="12"/>
      <c r="D52" s="16"/>
      <c r="E52" s="91">
        <f t="shared" si="0"/>
        <v>0</v>
      </c>
    </row>
    <row r="53" spans="1:8" ht="24.75" customHeight="1" thickBot="1">
      <c r="A53" s="30"/>
      <c r="B53" s="23"/>
      <c r="C53" s="31"/>
      <c r="D53" s="17"/>
      <c r="E53" s="415">
        <f t="shared" si="0"/>
        <v>0</v>
      </c>
      <c r="H53" s="182"/>
    </row>
    <row r="54" spans="1:8" ht="24.75" customHeight="1" thickBot="1">
      <c r="A54" s="141"/>
      <c r="B54" s="262"/>
      <c r="D54" s="246" t="s">
        <v>211</v>
      </c>
      <c r="E54" s="85">
        <f>SUM(E42:E53)</f>
        <v>0</v>
      </c>
    </row>
    <row r="56" spans="1:8">
      <c r="E56" s="292" t="str">
        <f>IF(E54&gt;(E31+E35+E39),"ERROR","")</f>
        <v/>
      </c>
    </row>
  </sheetData>
  <sheetProtection algorithmName="SHA-512" hashValue="MXK3gywtzyxkbTIUhskoCvPKLHcF+W/vPIhhysNLfNT3PQurWxKODKgmD9WDHdtLQFsfxK+3tBDOlT7K3kMGeA==" saltValue="Islf14JaY5hrJw1JQcjg1w==" spinCount="100000" sheet="1" objects="1" scenarios="1"/>
  <mergeCells count="5">
    <mergeCell ref="A30:B31"/>
    <mergeCell ref="A39:B39"/>
    <mergeCell ref="A8:E8"/>
    <mergeCell ref="B26:E26"/>
    <mergeCell ref="A35:B35"/>
  </mergeCells>
  <pageMargins left="0.73" right="0.3" top="0.27" bottom="0.26" header="0.3" footer="0.3"/>
  <pageSetup scale="9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27"/>
  <sheetViews>
    <sheetView workbookViewId="0">
      <selection activeCell="E15" sqref="E15"/>
    </sheetView>
  </sheetViews>
  <sheetFormatPr defaultColWidth="9.28515625" defaultRowHeight="12.75"/>
  <cols>
    <col min="1" max="1" width="23.5703125" style="42" bestFit="1" customWidth="1"/>
    <col min="2" max="2" width="18.42578125" style="273" customWidth="1"/>
    <col min="3" max="16384" width="9.28515625" style="42"/>
  </cols>
  <sheetData>
    <row r="1" spans="1:2">
      <c r="A1" s="272" t="s">
        <v>187</v>
      </c>
      <c r="B1" s="273">
        <f>'Program Annual Budget'!E55</f>
        <v>0</v>
      </c>
    </row>
    <row r="2" spans="1:2">
      <c r="A2" s="272"/>
    </row>
    <row r="3" spans="1:2">
      <c r="A3" s="272"/>
    </row>
    <row r="4" spans="1:2">
      <c r="A4" s="272"/>
    </row>
    <row r="5" spans="1:2">
      <c r="A5" s="272" t="s">
        <v>247</v>
      </c>
    </row>
    <row r="6" spans="1:2">
      <c r="A6" s="272" t="s">
        <v>399</v>
      </c>
      <c r="B6" s="273">
        <f>-'7. Equipment'!E29</f>
        <v>0</v>
      </c>
    </row>
    <row r="7" spans="1:2">
      <c r="A7" s="272" t="s">
        <v>248</v>
      </c>
    </row>
    <row r="8" spans="1:2">
      <c r="A8" s="272" t="s">
        <v>249</v>
      </c>
    </row>
    <row r="9" spans="1:2">
      <c r="A9" s="274" t="s">
        <v>250</v>
      </c>
      <c r="B9" s="273">
        <f>-'7. Equipment'!E20</f>
        <v>0</v>
      </c>
    </row>
    <row r="10" spans="1:2">
      <c r="A10" s="274" t="s">
        <v>251</v>
      </c>
      <c r="B10" s="273">
        <f>-'8. Occupancy'!E19</f>
        <v>0</v>
      </c>
    </row>
    <row r="11" spans="1:2">
      <c r="A11" s="274" t="s">
        <v>252</v>
      </c>
      <c r="B11" s="273">
        <f>-'6. Travel'!E23</f>
        <v>0</v>
      </c>
    </row>
    <row r="12" spans="1:2">
      <c r="A12" s="272" t="s">
        <v>253</v>
      </c>
    </row>
    <row r="13" spans="1:2">
      <c r="A13" s="272" t="s">
        <v>254</v>
      </c>
    </row>
    <row r="14" spans="1:2">
      <c r="A14" s="272" t="s">
        <v>255</v>
      </c>
      <c r="B14" s="273">
        <f>-'4. Office Supplies'!E25</f>
        <v>0</v>
      </c>
    </row>
    <row r="15" spans="1:2">
      <c r="A15" s="274" t="s">
        <v>256</v>
      </c>
    </row>
    <row r="16" spans="1:2">
      <c r="A16" s="272"/>
    </row>
    <row r="17" spans="1:2">
      <c r="A17" s="272" t="s">
        <v>400</v>
      </c>
      <c r="B17" s="273">
        <f>IF('9. Professional'!E22&gt;50000,-('9. Professional'!E22-50000),0)</f>
        <v>0</v>
      </c>
    </row>
    <row r="18" spans="1:2">
      <c r="A18" s="272" t="s">
        <v>400</v>
      </c>
      <c r="B18" s="273">
        <f>IF('9. Professional'!E23&gt;50000,-('9. Professional'!E23-50000),0)</f>
        <v>0</v>
      </c>
    </row>
    <row r="19" spans="1:2">
      <c r="A19" s="272" t="s">
        <v>400</v>
      </c>
      <c r="B19" s="273">
        <f>IF('9. Professional'!E24&gt;50000,-('9. Professional'!E24-50000),0)</f>
        <v>0</v>
      </c>
    </row>
    <row r="20" spans="1:2">
      <c r="A20" s="272" t="s">
        <v>258</v>
      </c>
      <c r="B20" s="273">
        <f>SUM(B1:B19)</f>
        <v>0</v>
      </c>
    </row>
    <row r="21" spans="1:2" ht="14.25">
      <c r="A21" s="275"/>
    </row>
    <row r="22" spans="1:2">
      <c r="A22" s="272" t="s">
        <v>401</v>
      </c>
      <c r="B22" s="273">
        <f>B20*0.15</f>
        <v>0</v>
      </c>
    </row>
    <row r="24" spans="1:2">
      <c r="A24" s="42" t="s">
        <v>260</v>
      </c>
      <c r="B24" s="42"/>
    </row>
    <row r="25" spans="1:2">
      <c r="A25" s="297"/>
      <c r="B25" s="293">
        <f>B20*A25</f>
        <v>0</v>
      </c>
    </row>
    <row r="27" spans="1:2">
      <c r="A27" s="54" t="s">
        <v>261</v>
      </c>
      <c r="B27" s="293">
        <f>IF(A25&gt;0,B25,B22)</f>
        <v>0</v>
      </c>
    </row>
  </sheetData>
  <sheetProtection algorithmName="SHA-512" hashValue="vcKb7eIFP9KDJmxYIycvblS7oJKe/lDcFm8mOh54mwzFyqGvxwR6kbVjVDeiuGvHDtVDWqFYyGJVqmHKwHwRHw==" saltValue="wpu9swzo3NfkvTkvPIthsw==" spinCount="10000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F43"/>
  <sheetViews>
    <sheetView workbookViewId="0">
      <selection activeCell="G17" sqref="G17"/>
    </sheetView>
  </sheetViews>
  <sheetFormatPr defaultColWidth="9.28515625" defaultRowHeight="15"/>
  <cols>
    <col min="1" max="1" width="9.28515625" style="46"/>
    <col min="2" max="2" width="41.7109375" style="44" customWidth="1"/>
    <col min="3" max="3" width="43.7109375" style="44" customWidth="1"/>
    <col min="4" max="4" width="36" style="45" customWidth="1"/>
    <col min="5" max="16384" width="9.28515625" style="46"/>
  </cols>
  <sheetData>
    <row r="2" spans="1:6">
      <c r="D2" s="2" t="str">
        <f>'Program Annual Budget'!$D$7</f>
        <v>--- Please Select your Agency and Program ---</v>
      </c>
    </row>
    <row r="3" spans="1:6">
      <c r="D3" s="2" t="str">
        <f>'Program Annual Budget'!$D$8</f>
        <v>N/A</v>
      </c>
    </row>
    <row r="4" spans="1:6">
      <c r="D4" s="2">
        <f>'Program Annual Budget'!$D$9</f>
        <v>0</v>
      </c>
    </row>
    <row r="5" spans="1:6">
      <c r="D5" s="2" t="str">
        <f>"Budget Version - "&amp;'Program Annual Budget'!$G$10</f>
        <v>Budget Version - Original</v>
      </c>
    </row>
    <row r="6" spans="1:6">
      <c r="D6" s="10">
        <f>'Program Annual Budget'!$H$10</f>
        <v>0</v>
      </c>
    </row>
    <row r="7" spans="1:6" ht="15.75">
      <c r="A7" s="43"/>
      <c r="B7" s="48"/>
      <c r="C7" s="49" t="s">
        <v>402</v>
      </c>
      <c r="D7" s="50" t="s">
        <v>403</v>
      </c>
    </row>
    <row r="8" spans="1:6" ht="3.75" customHeight="1" thickBot="1">
      <c r="A8" s="43"/>
      <c r="B8" s="48"/>
      <c r="C8" s="49"/>
      <c r="D8" s="50"/>
    </row>
    <row r="9" spans="1:6" ht="21" thickBot="1">
      <c r="A9" s="353" t="s">
        <v>266</v>
      </c>
      <c r="B9" s="354"/>
      <c r="C9" s="67"/>
      <c r="D9" s="52"/>
      <c r="E9" s="47"/>
      <c r="F9" s="47"/>
    </row>
    <row r="10" spans="1:6" ht="20.25">
      <c r="A10" s="357"/>
      <c r="B10" s="357"/>
      <c r="C10" s="67"/>
      <c r="D10" s="52"/>
      <c r="E10" s="47"/>
      <c r="F10" s="47"/>
    </row>
    <row r="11" spans="1:6" ht="15.75" thickBot="1">
      <c r="A11" s="358"/>
      <c r="B11" s="358"/>
      <c r="C11" s="66"/>
      <c r="D11" s="52"/>
    </row>
    <row r="12" spans="1:6" ht="16.5" thickBot="1">
      <c r="A12" s="353" t="s">
        <v>286</v>
      </c>
      <c r="B12" s="354"/>
      <c r="C12" s="68"/>
      <c r="D12" s="69"/>
    </row>
    <row r="13" spans="1:6">
      <c r="A13" s="357"/>
      <c r="B13" s="357"/>
      <c r="C13" s="68"/>
      <c r="D13" s="69"/>
    </row>
    <row r="14" spans="1:6" ht="15.75" thickBot="1">
      <c r="A14" s="358"/>
      <c r="B14" s="358"/>
      <c r="C14" s="68"/>
      <c r="D14" s="69"/>
    </row>
    <row r="15" spans="1:6" ht="21" thickBot="1">
      <c r="A15" s="353" t="s">
        <v>404</v>
      </c>
      <c r="B15" s="354"/>
      <c r="C15" s="68"/>
      <c r="D15" s="69"/>
      <c r="E15" s="47"/>
    </row>
    <row r="16" spans="1:6" ht="20.25">
      <c r="A16" s="357"/>
      <c r="B16" s="357"/>
      <c r="C16" s="68"/>
      <c r="D16" s="69"/>
      <c r="E16" s="47"/>
    </row>
    <row r="17" spans="1:5" ht="15.75" thickBot="1">
      <c r="A17" s="358"/>
      <c r="B17" s="358"/>
      <c r="C17" s="66"/>
      <c r="D17" s="52"/>
    </row>
    <row r="18" spans="1:5" ht="21" thickBot="1">
      <c r="A18" s="353" t="s">
        <v>317</v>
      </c>
      <c r="B18" s="354"/>
      <c r="C18" s="68"/>
      <c r="D18" s="69"/>
      <c r="E18" s="47"/>
    </row>
    <row r="19" spans="1:5" ht="20.25">
      <c r="A19" s="357"/>
      <c r="B19" s="357"/>
      <c r="C19" s="68"/>
      <c r="D19" s="69"/>
      <c r="E19" s="47"/>
    </row>
    <row r="20" spans="1:5" ht="15.75" thickBot="1">
      <c r="A20" s="358"/>
      <c r="B20" s="358"/>
      <c r="C20" s="66"/>
      <c r="D20" s="52"/>
    </row>
    <row r="21" spans="1:5" ht="21" thickBot="1">
      <c r="A21" s="353" t="s">
        <v>327</v>
      </c>
      <c r="B21" s="354"/>
      <c r="C21" s="68"/>
      <c r="D21" s="69"/>
      <c r="E21" s="47"/>
    </row>
    <row r="22" spans="1:5" ht="20.25">
      <c r="A22" s="357"/>
      <c r="B22" s="357"/>
      <c r="C22" s="68"/>
      <c r="D22" s="69"/>
      <c r="E22" s="47"/>
    </row>
    <row r="23" spans="1:5" ht="15.75" thickBot="1">
      <c r="A23" s="358"/>
      <c r="B23" s="358"/>
      <c r="C23" s="66"/>
      <c r="D23" s="52"/>
    </row>
    <row r="24" spans="1:5" ht="21" thickBot="1">
      <c r="A24" s="353" t="s">
        <v>405</v>
      </c>
      <c r="B24" s="354"/>
      <c r="C24" s="68"/>
      <c r="D24" s="69"/>
      <c r="E24" s="47"/>
    </row>
    <row r="25" spans="1:5" ht="20.25">
      <c r="A25" s="357"/>
      <c r="B25" s="357"/>
      <c r="C25" s="68"/>
      <c r="D25" s="69"/>
      <c r="E25" s="47"/>
    </row>
    <row r="26" spans="1:5" ht="21" thickBot="1">
      <c r="A26" s="358"/>
      <c r="B26" s="358"/>
      <c r="C26" s="68"/>
      <c r="D26" s="69"/>
      <c r="E26" s="47"/>
    </row>
    <row r="27" spans="1:5" ht="21" thickBot="1">
      <c r="A27" s="353" t="s">
        <v>406</v>
      </c>
      <c r="B27" s="354"/>
      <c r="C27" s="68"/>
      <c r="D27" s="69"/>
      <c r="E27" s="47"/>
    </row>
    <row r="28" spans="1:5" ht="20.25">
      <c r="A28" s="357"/>
      <c r="B28" s="357"/>
      <c r="C28" s="68"/>
      <c r="D28" s="69"/>
      <c r="E28" s="47"/>
    </row>
    <row r="29" spans="1:5" ht="21" thickBot="1">
      <c r="A29" s="358"/>
      <c r="B29" s="358"/>
      <c r="C29" s="68"/>
      <c r="D29" s="69"/>
      <c r="E29" s="47"/>
    </row>
    <row r="30" spans="1:5" ht="21" thickBot="1">
      <c r="A30" s="353" t="s">
        <v>353</v>
      </c>
      <c r="B30" s="354"/>
      <c r="C30" s="68"/>
      <c r="D30" s="69"/>
      <c r="E30" s="47"/>
    </row>
    <row r="31" spans="1:5" ht="20.25">
      <c r="A31" s="357"/>
      <c r="B31" s="357"/>
      <c r="C31" s="68"/>
      <c r="D31" s="69"/>
      <c r="E31" s="47"/>
    </row>
    <row r="32" spans="1:5" ht="21" thickBot="1">
      <c r="A32" s="358"/>
      <c r="B32" s="358"/>
      <c r="C32" s="68"/>
      <c r="D32" s="69"/>
      <c r="E32" s="47"/>
    </row>
    <row r="33" spans="1:5" ht="21" thickBot="1">
      <c r="A33" s="353" t="s">
        <v>407</v>
      </c>
      <c r="B33" s="354"/>
      <c r="C33" s="68"/>
      <c r="D33" s="69"/>
      <c r="E33" s="47"/>
    </row>
    <row r="34" spans="1:5" ht="20.25">
      <c r="A34" s="357"/>
      <c r="B34" s="357"/>
      <c r="C34" s="68"/>
      <c r="D34" s="69"/>
      <c r="E34" s="47"/>
    </row>
    <row r="35" spans="1:5" ht="20.25">
      <c r="A35" s="356"/>
      <c r="B35" s="356"/>
      <c r="C35" s="68"/>
      <c r="D35" s="69"/>
      <c r="E35" s="47"/>
    </row>
    <row r="36" spans="1:5" ht="21" thickBot="1">
      <c r="A36" s="358"/>
      <c r="B36" s="358"/>
      <c r="C36" s="68"/>
      <c r="D36" s="69"/>
      <c r="E36" s="47"/>
    </row>
    <row r="37" spans="1:5" ht="21" thickBot="1">
      <c r="A37" s="353" t="s">
        <v>408</v>
      </c>
      <c r="B37" s="354"/>
      <c r="C37" s="68"/>
      <c r="D37" s="69"/>
      <c r="E37" s="47"/>
    </row>
    <row r="38" spans="1:5">
      <c r="A38" s="355"/>
      <c r="B38" s="355"/>
      <c r="C38" s="67"/>
      <c r="D38" s="52"/>
    </row>
    <row r="39" spans="1:5">
      <c r="A39" s="356"/>
      <c r="B39" s="356"/>
      <c r="C39" s="53"/>
      <c r="D39" s="52"/>
    </row>
    <row r="40" spans="1:5" ht="15.75" thickBot="1">
      <c r="A40" s="51"/>
      <c r="B40" s="48"/>
      <c r="C40" s="53"/>
      <c r="D40" s="52"/>
    </row>
    <row r="41" spans="1:5" ht="16.5" thickBot="1">
      <c r="A41" s="353" t="s">
        <v>409</v>
      </c>
      <c r="B41" s="354"/>
    </row>
    <row r="42" spans="1:5">
      <c r="A42" s="355"/>
      <c r="B42" s="355"/>
    </row>
    <row r="43" spans="1:5">
      <c r="A43" s="356"/>
      <c r="B43" s="356"/>
    </row>
  </sheetData>
  <mergeCells count="34">
    <mergeCell ref="A37:B37"/>
    <mergeCell ref="A21:B21"/>
    <mergeCell ref="A24:B24"/>
    <mergeCell ref="A27:B27"/>
    <mergeCell ref="A30:B30"/>
    <mergeCell ref="A35:B35"/>
    <mergeCell ref="A36:B36"/>
    <mergeCell ref="A34:B34"/>
    <mergeCell ref="A26:B26"/>
    <mergeCell ref="A28:B28"/>
    <mergeCell ref="A29:B29"/>
    <mergeCell ref="A31:B31"/>
    <mergeCell ref="A32:B32"/>
    <mergeCell ref="A18:B18"/>
    <mergeCell ref="A9:B9"/>
    <mergeCell ref="A12:B12"/>
    <mergeCell ref="A15:B15"/>
    <mergeCell ref="A33:B33"/>
    <mergeCell ref="A10:B10"/>
    <mergeCell ref="A25:B25"/>
    <mergeCell ref="A11:B11"/>
    <mergeCell ref="A13:B13"/>
    <mergeCell ref="A14:B14"/>
    <mergeCell ref="A16:B16"/>
    <mergeCell ref="A17:B17"/>
    <mergeCell ref="A19:B19"/>
    <mergeCell ref="A20:B20"/>
    <mergeCell ref="A22:B22"/>
    <mergeCell ref="A23:B23"/>
    <mergeCell ref="A41:B41"/>
    <mergeCell ref="A42:B42"/>
    <mergeCell ref="A43:B43"/>
    <mergeCell ref="A38:B38"/>
    <mergeCell ref="A39:B39"/>
  </mergeCells>
  <pageMargins left="0.25" right="0.25" top="0.75" bottom="0.75" header="0.3" footer="0.3"/>
  <pageSetup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L25"/>
  <sheetViews>
    <sheetView topLeftCell="A2" zoomScaleNormal="100" workbookViewId="0">
      <selection activeCell="P18" sqref="P18"/>
    </sheetView>
  </sheetViews>
  <sheetFormatPr defaultColWidth="9.28515625" defaultRowHeight="12.75"/>
  <cols>
    <col min="1" max="1" width="4.42578125" style="42" customWidth="1"/>
    <col min="2" max="2" width="3.5703125" style="42" customWidth="1"/>
    <col min="3" max="16384" width="9.28515625" style="42"/>
  </cols>
  <sheetData>
    <row r="2" spans="1:12">
      <c r="L2" s="2" t="str">
        <f>'Program Annual Budget'!$D$7</f>
        <v>--- Please Select your Agency and Program ---</v>
      </c>
    </row>
    <row r="3" spans="1:12">
      <c r="L3" s="2" t="str">
        <f>'Program Annual Budget'!$D$8</f>
        <v>N/A</v>
      </c>
    </row>
    <row r="4" spans="1:12">
      <c r="L4" s="2">
        <f>'Program Annual Budget'!$D$9</f>
        <v>0</v>
      </c>
    </row>
    <row r="5" spans="1:12" ht="22.5" customHeight="1">
      <c r="A5" s="367"/>
      <c r="B5" s="367"/>
      <c r="C5" s="367"/>
      <c r="D5" s="368"/>
      <c r="E5" s="368"/>
      <c r="F5" s="368"/>
      <c r="G5" s="368"/>
      <c r="H5" s="368"/>
      <c r="L5" s="2" t="str">
        <f>"Budget Version - "&amp;'Program Annual Budget'!$G$10</f>
        <v>Budget Version - Original</v>
      </c>
    </row>
    <row r="6" spans="1:12" ht="19.5" customHeight="1">
      <c r="A6" s="367"/>
      <c r="B6" s="367"/>
      <c r="C6" s="367"/>
      <c r="D6" s="368"/>
      <c r="E6" s="368"/>
      <c r="F6" s="368"/>
      <c r="G6" s="368"/>
      <c r="H6" s="368"/>
      <c r="L6" s="10">
        <f>'Program Annual Budget'!$H$10</f>
        <v>0</v>
      </c>
    </row>
    <row r="7" spans="1:12" ht="21" customHeight="1">
      <c r="A7" s="365" t="s">
        <v>410</v>
      </c>
      <c r="B7" s="366"/>
      <c r="C7" s="366"/>
      <c r="D7" s="366"/>
      <c r="E7" s="366"/>
      <c r="F7" s="366"/>
      <c r="G7" s="366"/>
      <c r="H7" s="366"/>
      <c r="I7" s="366"/>
      <c r="J7" s="366"/>
      <c r="K7" s="366"/>
      <c r="L7" s="366"/>
    </row>
    <row r="9" spans="1:12" ht="15">
      <c r="A9" s="56" t="s">
        <v>411</v>
      </c>
      <c r="B9" s="57"/>
      <c r="C9" s="55"/>
      <c r="D9" s="55"/>
      <c r="E9" s="55"/>
      <c r="F9" s="55"/>
      <c r="G9" s="55"/>
      <c r="H9" s="55"/>
      <c r="I9" s="55"/>
      <c r="J9" s="55"/>
      <c r="K9" s="55"/>
      <c r="L9" s="55"/>
    </row>
    <row r="10" spans="1:12" ht="30.75" customHeight="1" thickBot="1">
      <c r="A10" s="364" t="s">
        <v>412</v>
      </c>
      <c r="B10" s="364"/>
      <c r="C10" s="364"/>
      <c r="D10" s="364"/>
      <c r="E10" s="364"/>
      <c r="F10" s="364"/>
      <c r="G10" s="364"/>
      <c r="H10" s="364"/>
      <c r="I10" s="364"/>
      <c r="J10" s="364"/>
      <c r="K10" s="364"/>
      <c r="L10" s="364"/>
    </row>
    <row r="11" spans="1:12" ht="15.75" thickBot="1">
      <c r="A11" s="362"/>
      <c r="B11" s="363"/>
      <c r="C11" s="55"/>
      <c r="D11" s="55"/>
      <c r="E11" s="55"/>
      <c r="F11" s="55"/>
      <c r="G11" s="55"/>
      <c r="H11" s="55"/>
      <c r="I11" s="55"/>
      <c r="J11" s="55"/>
      <c r="K11" s="55"/>
      <c r="L11" s="55"/>
    </row>
    <row r="12" spans="1:12" ht="126.75" customHeight="1" thickBot="1">
      <c r="B12" s="55"/>
      <c r="C12" s="359" t="s">
        <v>413</v>
      </c>
      <c r="D12" s="359"/>
      <c r="E12" s="359"/>
      <c r="F12" s="359"/>
      <c r="G12" s="359"/>
      <c r="H12" s="359"/>
      <c r="I12" s="359"/>
      <c r="J12" s="359"/>
      <c r="K12" s="359"/>
      <c r="L12" s="359"/>
    </row>
    <row r="13" spans="1:12" ht="15.75" thickBot="1">
      <c r="A13" s="362"/>
      <c r="B13" s="363"/>
      <c r="C13" s="55"/>
      <c r="D13" s="55"/>
      <c r="E13" s="55"/>
      <c r="F13" s="55"/>
      <c r="G13" s="55"/>
      <c r="H13" s="55"/>
      <c r="I13" s="55"/>
      <c r="J13" s="55"/>
      <c r="K13" s="55"/>
      <c r="L13" s="55"/>
    </row>
    <row r="14" spans="1:12" ht="82.5" customHeight="1" thickBot="1">
      <c r="A14" s="55"/>
      <c r="B14" s="55"/>
      <c r="C14" s="359" t="s">
        <v>414</v>
      </c>
      <c r="D14" s="359"/>
      <c r="E14" s="359"/>
      <c r="F14" s="359"/>
      <c r="G14" s="359"/>
      <c r="H14" s="359"/>
      <c r="I14" s="359"/>
      <c r="J14" s="359"/>
      <c r="K14" s="359"/>
      <c r="L14" s="359"/>
    </row>
    <row r="15" spans="1:12" ht="15.75" thickBot="1">
      <c r="A15" s="362"/>
      <c r="B15" s="363"/>
      <c r="C15" s="55"/>
      <c r="D15" s="55"/>
      <c r="E15" s="55"/>
      <c r="F15" s="55"/>
      <c r="G15" s="55"/>
      <c r="H15" s="55"/>
      <c r="I15" s="55"/>
      <c r="J15" s="55"/>
      <c r="K15" s="55"/>
      <c r="L15" s="55"/>
    </row>
    <row r="16" spans="1:12" ht="80.25" customHeight="1" thickBot="1">
      <c r="A16" s="55"/>
      <c r="B16" s="55"/>
      <c r="C16" s="359" t="s">
        <v>415</v>
      </c>
      <c r="D16" s="359"/>
      <c r="E16" s="359"/>
      <c r="F16" s="359"/>
      <c r="G16" s="359"/>
      <c r="H16" s="359"/>
      <c r="I16" s="359"/>
      <c r="J16" s="359"/>
      <c r="K16" s="359"/>
      <c r="L16" s="359"/>
    </row>
    <row r="17" spans="1:12" ht="15.75" thickBot="1">
      <c r="A17" s="362"/>
      <c r="B17" s="363"/>
      <c r="C17" s="55"/>
      <c r="D17" s="55"/>
      <c r="E17" s="55"/>
      <c r="F17" s="55"/>
      <c r="G17" s="55"/>
      <c r="H17" s="55"/>
      <c r="I17" s="55"/>
      <c r="J17" s="55"/>
      <c r="K17" s="55"/>
      <c r="L17" s="55"/>
    </row>
    <row r="18" spans="1:12" ht="57" customHeight="1">
      <c r="A18" s="55"/>
      <c r="B18" s="55"/>
      <c r="C18" s="359" t="s">
        <v>416</v>
      </c>
      <c r="D18" s="359"/>
      <c r="E18" s="359"/>
      <c r="F18" s="359"/>
      <c r="G18" s="359"/>
      <c r="H18" s="359"/>
      <c r="I18" s="359"/>
      <c r="J18" s="359"/>
      <c r="K18" s="359"/>
      <c r="L18" s="359"/>
    </row>
    <row r="19" spans="1:12">
      <c r="A19" s="54"/>
      <c r="B19" s="54"/>
      <c r="C19" s="54"/>
      <c r="D19" s="54"/>
      <c r="E19" s="54"/>
      <c r="F19" s="54"/>
      <c r="G19" s="54"/>
      <c r="H19" s="54"/>
      <c r="I19" s="54"/>
      <c r="J19" s="54"/>
      <c r="K19" s="54"/>
      <c r="L19" s="54"/>
    </row>
    <row r="20" spans="1:12" ht="15">
      <c r="A20" s="55"/>
      <c r="B20" s="42" t="s">
        <v>417</v>
      </c>
      <c r="C20" s="55"/>
      <c r="D20" s="55"/>
      <c r="E20" s="55"/>
      <c r="F20" s="55"/>
      <c r="G20" s="55"/>
      <c r="H20" s="55"/>
      <c r="I20" s="55"/>
      <c r="J20" s="55"/>
      <c r="K20" s="55"/>
      <c r="L20" s="55"/>
    </row>
    <row r="21" spans="1:12" ht="15">
      <c r="B21" s="42" t="s">
        <v>418</v>
      </c>
      <c r="C21" s="55"/>
      <c r="D21" s="55"/>
      <c r="E21" s="55"/>
      <c r="F21" s="55"/>
      <c r="G21" s="55"/>
      <c r="H21" s="55"/>
    </row>
    <row r="22" spans="1:12" ht="15">
      <c r="B22" s="360"/>
      <c r="C22" s="360"/>
      <c r="D22" s="360"/>
      <c r="E22" s="360"/>
      <c r="F22" s="360"/>
      <c r="G22" s="55"/>
    </row>
    <row r="23" spans="1:12" ht="15">
      <c r="B23" s="42" t="s">
        <v>419</v>
      </c>
      <c r="C23" s="55"/>
      <c r="D23" s="55"/>
      <c r="E23" s="55"/>
      <c r="F23" s="55"/>
      <c r="G23" s="55"/>
    </row>
    <row r="24" spans="1:12" ht="15">
      <c r="B24" s="361"/>
      <c r="C24" s="361"/>
      <c r="D24" s="361"/>
      <c r="E24" s="361"/>
      <c r="F24" s="361"/>
      <c r="G24" s="55"/>
    </row>
    <row r="25" spans="1:12" ht="15">
      <c r="B25" s="42" t="s">
        <v>420</v>
      </c>
      <c r="C25" s="55"/>
      <c r="D25" s="55"/>
      <c r="E25" s="55"/>
      <c r="F25" s="55"/>
      <c r="G25" s="55"/>
    </row>
  </sheetData>
  <sheetProtection algorithmName="SHA-512" hashValue="q6UfjdpQuvXLou2W3I95sNPL41EAXhjOqa4cdtsaJn8QmNqtUCGhaPwOQlzoNH91b6dmUP3CCYMs92CdPCkAGQ==" saltValue="VnM9FAnaubeM+Ay1hEykJA==" spinCount="100000" sheet="1" objects="1" scenarios="1"/>
  <mergeCells count="16">
    <mergeCell ref="A10:L10"/>
    <mergeCell ref="A7:L7"/>
    <mergeCell ref="A5:C5"/>
    <mergeCell ref="D5:H5"/>
    <mergeCell ref="A6:C6"/>
    <mergeCell ref="D6:H6"/>
    <mergeCell ref="C18:L18"/>
    <mergeCell ref="B22:F22"/>
    <mergeCell ref="B24:F24"/>
    <mergeCell ref="A11:B11"/>
    <mergeCell ref="A13:B13"/>
    <mergeCell ref="A15:B15"/>
    <mergeCell ref="A17:B17"/>
    <mergeCell ref="C12:L12"/>
    <mergeCell ref="C14:L14"/>
    <mergeCell ref="C16:L16"/>
  </mergeCells>
  <pageMargins left="0.25" right="0.25"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4"/>
  <sheetViews>
    <sheetView zoomScale="85" zoomScaleNormal="85" workbookViewId="0">
      <pane ySplit="1" topLeftCell="A2" activePane="bottomLeft" state="frozen"/>
      <selection pane="bottomLeft" activeCell="B20" sqref="B20"/>
      <selection activeCell="D5" sqref="D5"/>
    </sheetView>
  </sheetViews>
  <sheetFormatPr defaultColWidth="9.28515625" defaultRowHeight="30.75" customHeight="1"/>
  <cols>
    <col min="1" max="1" width="9.28515625" style="37"/>
    <col min="2" max="2" width="55" style="36" customWidth="1"/>
    <col min="3" max="3" width="34.28515625" style="37" customWidth="1"/>
    <col min="4" max="4" width="53.7109375" style="36" bestFit="1" customWidth="1"/>
    <col min="5" max="5" width="91.5703125" style="36" customWidth="1"/>
    <col min="6" max="7" width="9.28515625" style="36"/>
    <col min="8" max="8" width="9.28515625" style="37"/>
    <col min="9" max="10" width="9.28515625" style="36"/>
    <col min="11" max="12" width="9.28515625" style="37"/>
    <col min="13" max="13" width="9.28515625" style="38"/>
    <col min="14" max="20" width="9.28515625" style="39"/>
    <col min="21" max="21" width="9.28515625" style="36"/>
    <col min="22" max="22" width="9.28515625" style="38"/>
    <col min="23" max="23" width="9.28515625" style="37"/>
    <col min="24" max="24" width="9.28515625" style="39"/>
    <col min="25" max="26" width="9.28515625" style="36"/>
    <col min="27" max="27" width="9.28515625" style="40"/>
    <col min="28" max="16384" width="9.28515625" style="36"/>
  </cols>
  <sheetData>
    <row r="1" spans="1:5" ht="30.75" customHeight="1">
      <c r="A1" s="34" t="s">
        <v>53</v>
      </c>
      <c r="B1" s="35" t="s">
        <v>54</v>
      </c>
      <c r="C1" s="34" t="s">
        <v>55</v>
      </c>
      <c r="D1" s="35" t="s">
        <v>56</v>
      </c>
      <c r="E1" s="35" t="s">
        <v>57</v>
      </c>
    </row>
    <row r="2" spans="1:5" ht="30.75" customHeight="1">
      <c r="A2" s="37">
        <v>1</v>
      </c>
      <c r="B2" s="41" t="s">
        <v>58</v>
      </c>
      <c r="C2" s="34"/>
      <c r="D2" s="35" t="s">
        <v>59</v>
      </c>
      <c r="E2" s="41" t="s">
        <v>58</v>
      </c>
    </row>
    <row r="3" spans="1:5" ht="30.75" customHeight="1">
      <c r="A3" s="37">
        <v>2</v>
      </c>
      <c r="B3" s="70" t="s">
        <v>60</v>
      </c>
      <c r="C3" s="71"/>
      <c r="D3" s="72"/>
      <c r="E3" s="70" t="s">
        <v>60</v>
      </c>
    </row>
    <row r="4" spans="1:5" ht="30.75" customHeight="1">
      <c r="A4" s="37">
        <v>3</v>
      </c>
      <c r="B4" s="70" t="s">
        <v>61</v>
      </c>
      <c r="C4" s="71" t="s">
        <v>62</v>
      </c>
      <c r="D4" s="72" t="s">
        <v>63</v>
      </c>
      <c r="E4" s="72" t="str">
        <f t="shared" ref="E4:E32" si="0">B4&amp;"-"&amp;D4</f>
        <v>A Door of Hope-Licensing</v>
      </c>
    </row>
    <row r="5" spans="1:5" ht="30.75" customHeight="1">
      <c r="A5" s="37">
        <v>4</v>
      </c>
      <c r="B5" s="70" t="s">
        <v>64</v>
      </c>
      <c r="C5" s="71" t="s">
        <v>65</v>
      </c>
      <c r="D5" s="72" t="s">
        <v>66</v>
      </c>
      <c r="E5" s="72" t="str">
        <f t="shared" si="0"/>
        <v>Administrative Office of the Courts-Supervised Visitation</v>
      </c>
    </row>
    <row r="6" spans="1:5" ht="30.75" customHeight="1">
      <c r="A6" s="37">
        <v>5</v>
      </c>
      <c r="B6" s="70" t="s">
        <v>67</v>
      </c>
      <c r="C6" s="71" t="s">
        <v>68</v>
      </c>
      <c r="D6" s="72" t="s">
        <v>69</v>
      </c>
      <c r="E6" s="72" t="str">
        <f t="shared" si="0"/>
        <v>Behavior Analysis and Therapy, Inc. -Foster Parent Training</v>
      </c>
    </row>
    <row r="7" spans="1:5" ht="30.75" customHeight="1">
      <c r="A7" s="37">
        <v>6</v>
      </c>
      <c r="B7" s="70" t="s">
        <v>70</v>
      </c>
      <c r="C7" s="71" t="s">
        <v>71</v>
      </c>
      <c r="D7" s="72" t="s">
        <v>72</v>
      </c>
      <c r="E7" s="72" t="str">
        <f t="shared" si="0"/>
        <v>Camelot Community Care-Case Management</v>
      </c>
    </row>
    <row r="8" spans="1:5" ht="30.75" customHeight="1">
      <c r="A8" s="37">
        <v>7</v>
      </c>
      <c r="B8" s="70" t="s">
        <v>70</v>
      </c>
      <c r="C8" s="71" t="s">
        <v>73</v>
      </c>
      <c r="D8" s="72" t="s">
        <v>63</v>
      </c>
      <c r="E8" s="72" t="str">
        <f t="shared" si="0"/>
        <v>Camelot Community Care-Licensing</v>
      </c>
    </row>
    <row r="9" spans="1:5" ht="30.75" customHeight="1">
      <c r="A9" s="37">
        <v>8</v>
      </c>
      <c r="B9" s="70" t="s">
        <v>70</v>
      </c>
      <c r="C9" s="71" t="s">
        <v>74</v>
      </c>
      <c r="D9" s="72" t="s">
        <v>75</v>
      </c>
      <c r="E9" s="72" t="str">
        <f t="shared" si="0"/>
        <v xml:space="preserve">Camelot Community Care-Specialized Therapuetic Foster Care </v>
      </c>
    </row>
    <row r="10" spans="1:5" ht="30.75" customHeight="1">
      <c r="A10" s="37">
        <v>9</v>
      </c>
      <c r="B10" s="70" t="s">
        <v>76</v>
      </c>
      <c r="C10" s="71" t="s">
        <v>77</v>
      </c>
      <c r="D10" s="72" t="s">
        <v>78</v>
      </c>
      <c r="E10" s="72" t="str">
        <f t="shared" si="0"/>
        <v>Camelot Community Care, Inc.-Independent Living</v>
      </c>
    </row>
    <row r="11" spans="1:5" ht="30.75" customHeight="1">
      <c r="A11" s="37">
        <v>10</v>
      </c>
      <c r="B11" s="70" t="s">
        <v>79</v>
      </c>
      <c r="C11" s="71" t="s">
        <v>80</v>
      </c>
      <c r="D11" s="72" t="s">
        <v>63</v>
      </c>
      <c r="E11" s="72" t="str">
        <f t="shared" si="0"/>
        <v>Children's Home Network-Licensing</v>
      </c>
    </row>
    <row r="12" spans="1:5" ht="30.75" customHeight="1">
      <c r="A12" s="37">
        <v>11</v>
      </c>
      <c r="B12" s="70" t="s">
        <v>79</v>
      </c>
      <c r="C12" s="71" t="s">
        <v>80</v>
      </c>
      <c r="D12" s="72" t="s">
        <v>81</v>
      </c>
      <c r="E12" s="72" t="str">
        <f t="shared" si="0"/>
        <v>Children's Home Network-Placement</v>
      </c>
    </row>
    <row r="13" spans="1:5" ht="30.75" customHeight="1">
      <c r="A13" s="37">
        <v>12</v>
      </c>
      <c r="B13" s="70" t="s">
        <v>82</v>
      </c>
      <c r="C13" s="71" t="s">
        <v>83</v>
      </c>
      <c r="D13" s="72" t="s">
        <v>75</v>
      </c>
      <c r="E13" s="72" t="str">
        <f t="shared" si="0"/>
        <v xml:space="preserve">Devereux Foundation, Inc -Specialized Therapuetic Foster Care </v>
      </c>
    </row>
    <row r="14" spans="1:5" ht="30.75" customHeight="1">
      <c r="A14" s="37">
        <v>13</v>
      </c>
      <c r="B14" s="70" t="s">
        <v>84</v>
      </c>
      <c r="C14" s="71" t="s">
        <v>85</v>
      </c>
      <c r="D14" s="72" t="s">
        <v>63</v>
      </c>
      <c r="E14" s="72" t="str">
        <f t="shared" ref="E14" si="1">B14&amp;"-"&amp;D14</f>
        <v>Finally Home -Licensing</v>
      </c>
    </row>
    <row r="15" spans="1:5" ht="30.75" customHeight="1">
      <c r="A15" s="37">
        <v>14</v>
      </c>
      <c r="B15" s="70" t="s">
        <v>86</v>
      </c>
      <c r="C15" s="71" t="s">
        <v>87</v>
      </c>
      <c r="D15" s="72" t="s">
        <v>88</v>
      </c>
      <c r="E15" s="72" t="str">
        <f t="shared" si="0"/>
        <v>FL 1.27-Foster Home Recruitment &amp; Retention</v>
      </c>
    </row>
    <row r="16" spans="1:5" ht="30.75" customHeight="1">
      <c r="A16" s="37">
        <v>15</v>
      </c>
      <c r="B16" s="70" t="s">
        <v>89</v>
      </c>
      <c r="C16" s="71" t="s">
        <v>90</v>
      </c>
      <c r="D16" s="72" t="s">
        <v>72</v>
      </c>
      <c r="E16" s="72" t="str">
        <f t="shared" si="0"/>
        <v>Gulf Coast Jewish Family and Community Services-Case Management</v>
      </c>
    </row>
    <row r="17" spans="1:5" ht="30.75" customHeight="1">
      <c r="A17" s="37">
        <v>16</v>
      </c>
      <c r="B17" s="70" t="s">
        <v>89</v>
      </c>
      <c r="C17" s="71" t="s">
        <v>91</v>
      </c>
      <c r="D17" s="72" t="s">
        <v>92</v>
      </c>
      <c r="E17" s="72" t="str">
        <f t="shared" si="0"/>
        <v>Gulf Coast Jewish Family and Community Services-Family Reunification</v>
      </c>
    </row>
    <row r="18" spans="1:5" ht="30.75" customHeight="1">
      <c r="A18" s="37">
        <v>17</v>
      </c>
      <c r="B18" s="70" t="s">
        <v>89</v>
      </c>
      <c r="C18" s="71" t="s">
        <v>93</v>
      </c>
      <c r="D18" s="72" t="s">
        <v>94</v>
      </c>
      <c r="E18" s="72" t="str">
        <f t="shared" si="0"/>
        <v>Gulf Coast Jewish Family and Community Services-Kinship</v>
      </c>
    </row>
    <row r="19" spans="1:5" ht="30.75" customHeight="1">
      <c r="A19" s="37">
        <v>18</v>
      </c>
      <c r="B19" s="70" t="s">
        <v>95</v>
      </c>
      <c r="C19" s="71" t="s">
        <v>96</v>
      </c>
      <c r="D19" s="72" t="s">
        <v>97</v>
      </c>
      <c r="E19" s="72" t="str">
        <f t="shared" si="0"/>
        <v>Heart Gallery of Tampa Bay-Adoption Promotion</v>
      </c>
    </row>
    <row r="20" spans="1:5" ht="30.75" customHeight="1">
      <c r="A20" s="37">
        <v>19</v>
      </c>
      <c r="B20" s="70" t="s">
        <v>98</v>
      </c>
      <c r="C20" s="71" t="s">
        <v>99</v>
      </c>
      <c r="D20" s="72" t="s">
        <v>100</v>
      </c>
      <c r="E20" s="72" t="str">
        <f>B20&amp;"-"&amp;D20</f>
        <v>Heart of Adoptions Alliance, Inc. -Adoption Studies</v>
      </c>
    </row>
    <row r="21" spans="1:5" ht="30.75" customHeight="1">
      <c r="A21" s="37">
        <v>20</v>
      </c>
      <c r="B21" s="70" t="s">
        <v>101</v>
      </c>
      <c r="C21" s="71" t="s">
        <v>102</v>
      </c>
      <c r="D21" s="72" t="s">
        <v>103</v>
      </c>
      <c r="E21" s="72" t="str">
        <f t="shared" si="0"/>
        <v>Justice Works -Transportation</v>
      </c>
    </row>
    <row r="22" spans="1:5" ht="30.75" customHeight="1">
      <c r="A22" s="37">
        <v>21</v>
      </c>
      <c r="B22" s="70" t="s">
        <v>104</v>
      </c>
      <c r="C22" s="71" t="s">
        <v>105</v>
      </c>
      <c r="D22" s="72" t="s">
        <v>72</v>
      </c>
      <c r="E22" s="72" t="str">
        <f t="shared" si="0"/>
        <v>Lutheran Services Florida-Case Management</v>
      </c>
    </row>
    <row r="23" spans="1:5" ht="30.75" customHeight="1">
      <c r="A23" s="37">
        <v>22</v>
      </c>
      <c r="B23" s="70" t="s">
        <v>106</v>
      </c>
      <c r="C23" s="71" t="s">
        <v>107</v>
      </c>
      <c r="D23" s="72" t="s">
        <v>108</v>
      </c>
      <c r="E23" s="72" t="str">
        <f t="shared" si="0"/>
        <v>Man Up and Go-Fatherhood Engagement</v>
      </c>
    </row>
    <row r="24" spans="1:5" ht="30.75" customHeight="1">
      <c r="A24" s="37">
        <v>23</v>
      </c>
      <c r="B24" s="70" t="s">
        <v>109</v>
      </c>
      <c r="C24" s="71" t="s">
        <v>110</v>
      </c>
      <c r="D24" s="72" t="s">
        <v>111</v>
      </c>
      <c r="E24" s="72" t="str">
        <f t="shared" si="0"/>
        <v xml:space="preserve">Manny Anthony &amp; CO LLC -Transportation </v>
      </c>
    </row>
    <row r="25" spans="1:5" ht="30.75" customHeight="1">
      <c r="A25" s="37">
        <v>24</v>
      </c>
      <c r="B25" s="70" t="s">
        <v>112</v>
      </c>
      <c r="C25" s="71" t="s">
        <v>113</v>
      </c>
      <c r="D25" s="72" t="s">
        <v>114</v>
      </c>
      <c r="E25" s="72" t="str">
        <f t="shared" si="0"/>
        <v>National Youth Advocate Program Inc. -Enhanced Foster Care and STFC</v>
      </c>
    </row>
    <row r="26" spans="1:5" ht="30.75" customHeight="1">
      <c r="A26" s="37">
        <v>25</v>
      </c>
      <c r="B26" s="70" t="s">
        <v>115</v>
      </c>
      <c r="C26" s="71" t="s">
        <v>116</v>
      </c>
      <c r="D26" s="72" t="s">
        <v>72</v>
      </c>
      <c r="E26" s="72" t="str">
        <f t="shared" si="0"/>
        <v>One Hope United-Case Management</v>
      </c>
    </row>
    <row r="27" spans="1:5" ht="30.75" customHeight="1">
      <c r="A27" s="37">
        <v>26</v>
      </c>
      <c r="B27" s="70" t="s">
        <v>117</v>
      </c>
      <c r="C27" s="71" t="s">
        <v>118</v>
      </c>
      <c r="D27" s="72" t="s">
        <v>119</v>
      </c>
      <c r="E27" s="72" t="str">
        <f t="shared" si="0"/>
        <v xml:space="preserve">Redefining Refuge-HT support </v>
      </c>
    </row>
    <row r="28" spans="1:5" ht="30.75" customHeight="1">
      <c r="A28" s="37">
        <v>27</v>
      </c>
      <c r="B28" s="70" t="s">
        <v>120</v>
      </c>
      <c r="C28" s="71" t="s">
        <v>121</v>
      </c>
      <c r="D28" s="72" t="s">
        <v>122</v>
      </c>
      <c r="E28" s="72" t="str">
        <f t="shared" si="0"/>
        <v xml:space="preserve">Sylvia Thomas Center-Post Adoption Services </v>
      </c>
    </row>
    <row r="29" spans="1:5" ht="30.75" customHeight="1">
      <c r="A29" s="37">
        <v>28</v>
      </c>
      <c r="B29" s="70" t="s">
        <v>123</v>
      </c>
      <c r="C29" s="71" t="s">
        <v>124</v>
      </c>
      <c r="D29" s="72" t="s">
        <v>72</v>
      </c>
      <c r="E29" s="72" t="str">
        <f t="shared" si="0"/>
        <v>Thompson Child and Family Focus-Case Management</v>
      </c>
    </row>
    <row r="30" spans="1:5" ht="30.75" customHeight="1">
      <c r="A30" s="37">
        <v>29</v>
      </c>
      <c r="B30" s="70" t="s">
        <v>123</v>
      </c>
      <c r="C30" s="71" t="s">
        <v>90</v>
      </c>
      <c r="D30" s="72" t="s">
        <v>125</v>
      </c>
      <c r="E30" s="72" t="str">
        <f t="shared" si="0"/>
        <v>Thompson Child and Family Focus-Stablization Unit</v>
      </c>
    </row>
    <row r="31" spans="1:5" ht="30.75" customHeight="1">
      <c r="A31" s="37">
        <v>30</v>
      </c>
      <c r="B31" s="70" t="s">
        <v>126</v>
      </c>
      <c r="C31" s="71" t="s">
        <v>127</v>
      </c>
      <c r="D31" s="72" t="s">
        <v>128</v>
      </c>
      <c r="E31" s="72" t="str">
        <f t="shared" si="0"/>
        <v>University of South Florida-Training</v>
      </c>
    </row>
    <row r="32" spans="1:5" ht="30.75" customHeight="1">
      <c r="A32" s="37">
        <v>31</v>
      </c>
      <c r="B32" s="70" t="s">
        <v>129</v>
      </c>
      <c r="C32" s="71" t="s">
        <v>130</v>
      </c>
      <c r="D32" s="72" t="s">
        <v>63</v>
      </c>
      <c r="E32" s="72" t="str">
        <f t="shared" si="0"/>
        <v>West Florida Foster Care Services-Licensing</v>
      </c>
    </row>
    <row r="33" spans="1:5" ht="30.75" customHeight="1">
      <c r="A33" s="37">
        <v>32</v>
      </c>
      <c r="B33" s="70"/>
      <c r="C33" s="71"/>
      <c r="D33" s="72"/>
      <c r="E33" s="72"/>
    </row>
    <row r="34" spans="1:5" ht="30.75" customHeight="1">
      <c r="A34" s="37">
        <v>33</v>
      </c>
      <c r="B34" s="70"/>
      <c r="C34" s="71"/>
      <c r="D34" s="72"/>
      <c r="E34" s="72"/>
    </row>
  </sheetData>
  <phoneticPr fontId="1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M59"/>
  <sheetViews>
    <sheetView zoomScaleNormal="100" workbookViewId="0">
      <selection activeCell="N16" sqref="N16"/>
    </sheetView>
  </sheetViews>
  <sheetFormatPr defaultColWidth="9.28515625" defaultRowHeight="18.75" customHeight="1"/>
  <cols>
    <col min="1" max="4" width="8.5703125" style="121" customWidth="1"/>
    <col min="5" max="5" width="4" style="121" customWidth="1"/>
    <col min="6" max="6" width="8.7109375" style="121" customWidth="1"/>
    <col min="7" max="12" width="8.5703125" style="121" customWidth="1"/>
    <col min="13" max="13" width="8.5703125" style="121" hidden="1" customWidth="1"/>
    <col min="14" max="16384" width="9.28515625" style="121"/>
  </cols>
  <sheetData>
    <row r="1" spans="1:13" ht="18.75" customHeight="1">
      <c r="A1"/>
      <c r="B1"/>
      <c r="C1"/>
      <c r="D1" s="304"/>
      <c r="E1" s="304"/>
      <c r="F1" s="304"/>
      <c r="G1" s="304"/>
      <c r="H1" s="304"/>
      <c r="I1" s="304"/>
      <c r="J1" s="304"/>
      <c r="K1" s="304"/>
      <c r="L1" s="304"/>
      <c r="M1" s="304"/>
    </row>
    <row r="2" spans="1:13" ht="18.75" customHeight="1">
      <c r="A2"/>
      <c r="B2"/>
      <c r="C2"/>
      <c r="D2" s="304" t="s">
        <v>131</v>
      </c>
      <c r="E2" s="304"/>
      <c r="F2" s="304"/>
      <c r="G2" s="304"/>
      <c r="H2" s="304"/>
      <c r="I2" s="304"/>
      <c r="J2" s="304"/>
      <c r="K2" s="304"/>
      <c r="L2" s="304"/>
      <c r="M2" s="304"/>
    </row>
    <row r="3" spans="1:13" ht="18.75" customHeight="1">
      <c r="A3"/>
      <c r="B3"/>
      <c r="C3"/>
      <c r="D3" s="304" t="s">
        <v>132</v>
      </c>
      <c r="E3" s="304"/>
      <c r="F3" s="304"/>
      <c r="G3" s="304"/>
      <c r="H3" s="304"/>
      <c r="I3" s="304"/>
      <c r="J3" s="304"/>
      <c r="K3" s="304"/>
      <c r="L3" s="304"/>
      <c r="M3" s="304"/>
    </row>
    <row r="4" spans="1:13" ht="18.75" customHeight="1">
      <c r="A4"/>
      <c r="B4"/>
      <c r="C4"/>
      <c r="D4"/>
      <c r="E4"/>
      <c r="F4"/>
      <c r="G4"/>
      <c r="H4"/>
      <c r="I4"/>
      <c r="J4"/>
      <c r="K4"/>
      <c r="L4"/>
      <c r="M4"/>
    </row>
    <row r="5" spans="1:13" ht="18" customHeight="1">
      <c r="A5"/>
      <c r="B5"/>
      <c r="C5"/>
      <c r="D5" s="305" t="s">
        <v>133</v>
      </c>
      <c r="E5" s="305"/>
      <c r="F5" s="305"/>
      <c r="G5" s="305"/>
      <c r="H5" s="305"/>
      <c r="I5" s="305"/>
      <c r="J5" s="305"/>
      <c r="K5" s="305"/>
      <c r="L5" s="305"/>
      <c r="M5" s="305"/>
    </row>
    <row r="6" spans="1:13" ht="18" customHeight="1">
      <c r="A6" s="4"/>
      <c r="B6" s="4"/>
      <c r="C6" s="4"/>
      <c r="D6" s="4"/>
      <c r="E6" s="4"/>
      <c r="F6" s="4"/>
      <c r="G6" s="4"/>
      <c r="H6" s="4"/>
      <c r="I6" s="4"/>
      <c r="J6" s="4"/>
      <c r="K6"/>
      <c r="L6"/>
      <c r="M6"/>
    </row>
    <row r="7" spans="1:13" ht="18" customHeight="1">
      <c r="A7" s="4"/>
      <c r="B7" s="4"/>
      <c r="C7" s="4"/>
      <c r="D7" s="4"/>
      <c r="E7" s="4"/>
      <c r="F7" s="4"/>
      <c r="G7" s="4"/>
      <c r="H7" s="4"/>
      <c r="I7" s="4"/>
      <c r="J7" s="4"/>
      <c r="K7"/>
      <c r="L7"/>
      <c r="M7"/>
    </row>
    <row r="8" spans="1:13" ht="18" customHeight="1">
      <c r="A8" s="5" t="s">
        <v>134</v>
      </c>
      <c r="B8" s="4"/>
      <c r="C8" s="4"/>
      <c r="D8" s="4"/>
      <c r="E8" s="4"/>
      <c r="F8" s="4"/>
      <c r="G8" s="4"/>
      <c r="H8" s="4"/>
      <c r="I8" s="4"/>
      <c r="J8" s="4"/>
      <c r="K8"/>
      <c r="L8"/>
      <c r="M8"/>
    </row>
    <row r="9" spans="1:13" ht="18" customHeight="1">
      <c r="A9" s="5" t="s">
        <v>135</v>
      </c>
      <c r="B9" s="4"/>
      <c r="C9" s="4"/>
      <c r="D9" s="4"/>
      <c r="E9" s="4"/>
      <c r="F9" s="4"/>
      <c r="G9" s="4"/>
      <c r="H9" s="4"/>
      <c r="I9" s="4"/>
      <c r="J9" s="4"/>
      <c r="K9"/>
      <c r="L9"/>
      <c r="M9"/>
    </row>
    <row r="10" spans="1:13" ht="18" customHeight="1">
      <c r="A10" s="5" t="s">
        <v>136</v>
      </c>
      <c r="B10" s="4"/>
      <c r="C10" s="4"/>
      <c r="D10" s="4"/>
      <c r="E10" s="4"/>
      <c r="F10" s="4"/>
      <c r="G10" s="4"/>
      <c r="H10" s="4"/>
      <c r="I10" s="4"/>
      <c r="J10" s="4"/>
      <c r="K10"/>
      <c r="L10"/>
      <c r="M10"/>
    </row>
    <row r="11" spans="1:13" ht="18" customHeight="1">
      <c r="A11" s="123"/>
      <c r="B11" s="122"/>
      <c r="C11" s="122"/>
      <c r="D11" s="122"/>
      <c r="E11" s="122"/>
      <c r="F11" s="122"/>
      <c r="G11" s="122"/>
      <c r="H11" s="122"/>
      <c r="I11" s="122"/>
      <c r="J11" s="122"/>
    </row>
    <row r="12" spans="1:13" ht="18" customHeight="1">
      <c r="A12" s="124"/>
      <c r="B12" s="125"/>
      <c r="C12" s="125"/>
      <c r="D12" s="125"/>
      <c r="E12" s="125"/>
      <c r="F12" s="125"/>
      <c r="G12" s="125"/>
      <c r="H12" s="125"/>
      <c r="I12" s="125"/>
      <c r="J12" s="125"/>
      <c r="K12" s="126"/>
      <c r="L12" s="126"/>
    </row>
    <row r="13" spans="1:13" ht="18" customHeight="1">
      <c r="A13" s="124"/>
      <c r="B13" s="125"/>
      <c r="C13" s="125"/>
      <c r="D13" s="125"/>
      <c r="E13" s="125"/>
      <c r="F13" s="125"/>
      <c r="G13" s="125"/>
      <c r="H13" s="125"/>
      <c r="I13" s="125"/>
      <c r="J13" s="125"/>
      <c r="K13" s="126"/>
      <c r="L13" s="126"/>
    </row>
    <row r="14" spans="1:13" ht="18" customHeight="1">
      <c r="A14" s="124"/>
      <c r="B14" s="125"/>
      <c r="C14" s="125"/>
      <c r="D14" s="127"/>
      <c r="E14" s="127"/>
      <c r="F14" s="125"/>
      <c r="G14" s="125"/>
      <c r="H14" s="125"/>
      <c r="I14" s="125"/>
      <c r="J14" s="125"/>
      <c r="K14" s="126"/>
      <c r="L14" s="126"/>
      <c r="M14" s="121" t="str">
        <f>IF(' CNHC Use Only'!B2&gt;33,"X","")</f>
        <v/>
      </c>
    </row>
    <row r="15" spans="1:13" ht="18" customHeight="1">
      <c r="A15" s="124"/>
      <c r="B15" s="125"/>
      <c r="C15" s="125"/>
      <c r="D15" s="125"/>
      <c r="E15" s="125"/>
      <c r="F15" s="125"/>
      <c r="G15" s="125"/>
      <c r="H15" s="125"/>
      <c r="I15" s="125"/>
      <c r="J15" s="125"/>
      <c r="K15" s="126"/>
      <c r="L15" s="126"/>
    </row>
    <row r="16" spans="1:13" ht="18" customHeight="1">
      <c r="A16" s="124"/>
      <c r="B16" s="125"/>
      <c r="C16" s="125"/>
      <c r="D16" s="125"/>
      <c r="E16" s="125"/>
      <c r="F16" s="125"/>
      <c r="G16" s="125"/>
      <c r="H16" s="125"/>
      <c r="I16" s="125"/>
      <c r="J16" s="125"/>
      <c r="K16" s="126"/>
      <c r="L16" s="126"/>
    </row>
    <row r="17" spans="1:13" ht="18" customHeight="1">
      <c r="A17" s="124"/>
      <c r="B17" s="122"/>
      <c r="C17" s="128" t="str">
        <f>IF(M14="X","Enter Agency Name and Program  in cell C18 below if Not Listed appears above","")</f>
        <v/>
      </c>
      <c r="D17" s="129"/>
      <c r="E17" s="129"/>
      <c r="F17" s="129"/>
      <c r="G17" s="129"/>
      <c r="H17" s="129"/>
      <c r="I17" s="129"/>
      <c r="J17" s="129"/>
      <c r="K17" s="130"/>
    </row>
    <row r="18" spans="1:13" ht="18" customHeight="1">
      <c r="A18" s="122"/>
      <c r="B18" s="122"/>
      <c r="C18" s="131"/>
      <c r="D18" s="132"/>
      <c r="E18" s="132"/>
      <c r="F18" s="132"/>
      <c r="G18" s="132"/>
      <c r="H18" s="132"/>
      <c r="I18" s="132"/>
      <c r="J18" s="132"/>
      <c r="K18" s="133"/>
    </row>
    <row r="19" spans="1:13" ht="18" customHeight="1">
      <c r="A19" s="4"/>
      <c r="B19" s="4"/>
      <c r="C19" s="4"/>
      <c r="D19" s="4"/>
      <c r="E19" s="4"/>
      <c r="F19" s="4"/>
      <c r="G19" s="4"/>
      <c r="H19" s="4"/>
      <c r="I19" s="4"/>
      <c r="J19" s="4"/>
      <c r="K19"/>
      <c r="L19"/>
      <c r="M19"/>
    </row>
    <row r="20" spans="1:13" s="123" customFormat="1" ht="18" customHeight="1">
      <c r="A20" s="5" t="s">
        <v>137</v>
      </c>
      <c r="B20" s="5"/>
      <c r="C20" s="5"/>
      <c r="D20" s="5"/>
      <c r="E20" s="5"/>
      <c r="F20" s="5"/>
      <c r="G20" s="5"/>
      <c r="H20" s="5"/>
      <c r="I20" s="5"/>
      <c r="J20" s="5"/>
      <c r="K20" s="5"/>
      <c r="L20" s="5"/>
      <c r="M20" s="5"/>
    </row>
    <row r="21" spans="1:13" s="123" customFormat="1" ht="18" customHeight="1">
      <c r="A21" s="5" t="s">
        <v>138</v>
      </c>
      <c r="B21" s="5"/>
      <c r="C21" s="5"/>
      <c r="D21" s="5"/>
      <c r="E21" s="5"/>
      <c r="F21" s="5"/>
      <c r="G21" s="5"/>
      <c r="H21" s="5"/>
      <c r="I21" s="5"/>
      <c r="J21" s="5"/>
      <c r="K21" s="5"/>
      <c r="L21" s="5"/>
      <c r="M21" s="5"/>
    </row>
    <row r="22" spans="1:13" s="123" customFormat="1" ht="18" customHeight="1">
      <c r="A22" s="5"/>
      <c r="B22" s="5"/>
      <c r="C22" s="5"/>
      <c r="D22" s="5"/>
      <c r="E22" s="5"/>
      <c r="F22" s="5"/>
      <c r="G22" s="5"/>
      <c r="H22" s="5"/>
      <c r="I22" s="5"/>
      <c r="J22" s="5"/>
      <c r="K22" s="5"/>
      <c r="L22" s="5"/>
      <c r="M22" s="5"/>
    </row>
    <row r="23" spans="1:13" s="123" customFormat="1" ht="18" customHeight="1">
      <c r="A23" s="5"/>
      <c r="B23" s="5"/>
      <c r="C23" s="5"/>
      <c r="D23" s="5"/>
      <c r="E23" s="5"/>
      <c r="F23" s="5"/>
      <c r="G23" s="5"/>
      <c r="H23" s="5"/>
      <c r="I23" s="5"/>
      <c r="J23" s="5"/>
      <c r="K23" s="5"/>
      <c r="L23" s="5"/>
      <c r="M23" s="5"/>
    </row>
    <row r="24" spans="1:13" ht="18" customHeight="1">
      <c r="A24" s="5" t="s">
        <v>139</v>
      </c>
      <c r="B24" s="4"/>
      <c r="C24" s="4"/>
      <c r="D24" s="4"/>
      <c r="E24" s="4"/>
      <c r="F24" s="4"/>
      <c r="G24" s="4"/>
      <c r="H24" s="4"/>
      <c r="I24" s="4"/>
      <c r="J24" s="4"/>
      <c r="K24"/>
      <c r="L24"/>
      <c r="M24"/>
    </row>
    <row r="25" spans="1:13" ht="18" customHeight="1">
      <c r="A25" s="5" t="s">
        <v>140</v>
      </c>
      <c r="B25" s="4"/>
      <c r="C25" s="4"/>
      <c r="D25" s="4"/>
      <c r="E25" s="4"/>
      <c r="F25" s="4"/>
      <c r="G25" s="4"/>
      <c r="H25" s="4"/>
      <c r="I25" s="4"/>
      <c r="J25" s="4"/>
      <c r="K25"/>
      <c r="L25"/>
      <c r="M25"/>
    </row>
    <row r="26" spans="1:13" ht="18" customHeight="1">
      <c r="A26" s="5" t="s">
        <v>141</v>
      </c>
      <c r="B26" s="4"/>
      <c r="C26" s="4"/>
      <c r="D26" s="4"/>
      <c r="E26" s="4"/>
      <c r="F26" s="4"/>
      <c r="G26" s="4"/>
      <c r="H26" s="4"/>
      <c r="I26" s="4"/>
      <c r="J26" s="4"/>
      <c r="K26"/>
      <c r="L26"/>
      <c r="M26"/>
    </row>
    <row r="27" spans="1:13" ht="18" customHeight="1">
      <c r="A27" s="5" t="s">
        <v>142</v>
      </c>
      <c r="B27" s="4"/>
      <c r="C27" s="4"/>
      <c r="D27" s="4"/>
      <c r="E27" s="4"/>
      <c r="F27" s="4"/>
      <c r="G27" s="4"/>
      <c r="H27" s="4"/>
      <c r="I27" s="4"/>
      <c r="J27" s="4"/>
      <c r="K27"/>
      <c r="L27"/>
      <c r="M27"/>
    </row>
    <row r="28" spans="1:13" ht="18" customHeight="1">
      <c r="A28" s="5" t="s">
        <v>143</v>
      </c>
      <c r="B28" s="4"/>
      <c r="C28" s="4"/>
      <c r="D28" s="4"/>
      <c r="E28" s="4"/>
      <c r="F28" s="4"/>
      <c r="G28" s="4"/>
      <c r="H28" s="4"/>
      <c r="I28" s="4"/>
      <c r="J28" s="4"/>
      <c r="K28"/>
      <c r="L28"/>
      <c r="M28"/>
    </row>
    <row r="29" spans="1:13" ht="18" customHeight="1">
      <c r="A29" s="123"/>
      <c r="B29" s="122"/>
      <c r="C29" s="122"/>
      <c r="D29" s="122"/>
      <c r="E29" s="122"/>
      <c r="F29" s="122"/>
      <c r="G29" s="122"/>
      <c r="H29" s="122"/>
      <c r="I29" s="122"/>
      <c r="J29" s="122"/>
    </row>
    <row r="30" spans="1:13" ht="18" customHeight="1">
      <c r="A30" s="122"/>
      <c r="B30" s="125"/>
      <c r="C30" s="125"/>
      <c r="D30" s="126"/>
      <c r="E30" s="126"/>
      <c r="F30" s="126"/>
      <c r="G30" s="125"/>
      <c r="H30" s="125"/>
      <c r="I30" s="125"/>
      <c r="J30" s="125"/>
      <c r="K30" s="126"/>
      <c r="L30" s="126"/>
    </row>
    <row r="31" spans="1:13" ht="18" customHeight="1">
      <c r="A31" s="122"/>
      <c r="B31" s="125"/>
      <c r="C31" s="125"/>
      <c r="D31" s="126"/>
      <c r="E31" s="126"/>
      <c r="F31" s="126"/>
      <c r="G31" s="126"/>
      <c r="H31" s="311"/>
      <c r="I31" s="371"/>
      <c r="J31" s="372"/>
      <c r="K31" s="126"/>
      <c r="L31" s="126"/>
    </row>
    <row r="32" spans="1:13" ht="18" customHeight="1">
      <c r="A32" s="122"/>
      <c r="B32" s="125"/>
      <c r="C32" s="125"/>
      <c r="D32" s="134"/>
      <c r="E32" s="134"/>
      <c r="F32" s="134"/>
      <c r="G32" s="125"/>
      <c r="H32" s="125"/>
      <c r="I32" s="125"/>
      <c r="J32" s="125"/>
      <c r="K32" s="126"/>
      <c r="L32" s="126"/>
    </row>
    <row r="33" spans="1:13" s="135" customFormat="1" ht="18" customHeight="1">
      <c r="A33" s="124"/>
      <c r="B33" s="124"/>
      <c r="C33" s="124"/>
      <c r="D33" s="124"/>
      <c r="E33" s="124"/>
      <c r="F33" s="124"/>
      <c r="G33" s="124"/>
      <c r="H33" s="124"/>
      <c r="I33" s="124"/>
      <c r="J33" s="124"/>
      <c r="K33" s="373"/>
      <c r="L33" s="373"/>
      <c r="M33" s="373"/>
    </row>
    <row r="34" spans="1:13" s="135" customFormat="1" ht="18" customHeight="1">
      <c r="A34" s="124"/>
      <c r="B34" s="124"/>
      <c r="C34" s="124"/>
      <c r="D34" s="124"/>
      <c r="E34" s="124"/>
      <c r="F34" s="124"/>
      <c r="G34" s="124"/>
      <c r="H34" s="124"/>
      <c r="I34" s="124"/>
      <c r="J34" s="124"/>
      <c r="K34" s="373"/>
      <c r="L34" s="373"/>
      <c r="M34" s="373"/>
    </row>
    <row r="35" spans="1:13" ht="18" customHeight="1">
      <c r="A35" s="5" t="s">
        <v>144</v>
      </c>
      <c r="B35" s="5"/>
      <c r="C35" s="5"/>
      <c r="D35" s="5"/>
      <c r="E35" s="5"/>
      <c r="F35" s="5"/>
      <c r="G35" s="5"/>
      <c r="H35" s="5"/>
      <c r="I35" s="5"/>
      <c r="J35" s="5"/>
      <c r="K35" s="5"/>
      <c r="L35" s="5"/>
      <c r="M35" s="123"/>
    </row>
    <row r="36" spans="1:13" ht="18" customHeight="1">
      <c r="A36" s="5" t="s">
        <v>145</v>
      </c>
      <c r="B36" s="5"/>
      <c r="C36" s="5"/>
      <c r="D36" s="5"/>
      <c r="E36" s="5"/>
      <c r="F36" s="5"/>
      <c r="G36" s="5"/>
      <c r="H36" s="5"/>
      <c r="I36" s="5"/>
      <c r="J36" s="5"/>
      <c r="K36" s="5"/>
      <c r="L36" s="5"/>
      <c r="M36" s="123"/>
    </row>
    <row r="37" spans="1:13" ht="18" customHeight="1">
      <c r="A37" s="5" t="s">
        <v>146</v>
      </c>
      <c r="B37" s="5"/>
      <c r="C37" s="5"/>
      <c r="D37" s="5"/>
      <c r="E37" s="5"/>
      <c r="F37" s="5"/>
      <c r="G37" s="5"/>
      <c r="H37" s="5"/>
      <c r="I37" s="5"/>
      <c r="J37" s="5"/>
      <c r="K37" s="5"/>
      <c r="L37" s="5"/>
      <c r="M37" s="123"/>
    </row>
    <row r="38" spans="1:13" ht="18" customHeight="1">
      <c r="A38" s="123"/>
      <c r="B38" s="123"/>
      <c r="C38" s="123"/>
      <c r="D38" s="123"/>
      <c r="E38" s="123"/>
      <c r="F38" s="123"/>
      <c r="G38" s="123"/>
      <c r="H38" s="123"/>
      <c r="I38" s="123"/>
      <c r="J38" s="123"/>
      <c r="K38" s="123"/>
      <c r="L38" s="123"/>
      <c r="M38" s="123"/>
    </row>
    <row r="39" spans="1:13" ht="18" customHeight="1">
      <c r="A39" s="123"/>
      <c r="B39" s="125"/>
      <c r="C39" s="125"/>
      <c r="D39" s="125"/>
      <c r="E39" s="125"/>
      <c r="F39" s="125"/>
      <c r="G39" s="125"/>
      <c r="H39" s="125"/>
      <c r="I39" s="125"/>
      <c r="J39" s="125"/>
      <c r="K39" s="126"/>
      <c r="L39" s="126"/>
      <c r="M39" s="123"/>
    </row>
    <row r="40" spans="1:13" ht="18" customHeight="1">
      <c r="A40" s="123"/>
      <c r="B40" s="125"/>
      <c r="C40" s="125"/>
      <c r="D40" s="136"/>
      <c r="E40" s="136"/>
      <c r="F40" s="136"/>
      <c r="G40" s="126"/>
      <c r="H40" s="308">
        <v>0</v>
      </c>
      <c r="I40" s="309"/>
      <c r="J40" s="310"/>
      <c r="K40" s="125"/>
      <c r="L40" s="126" t="str">
        <f>IF(ROUND(H$40,0)=(ROUND('Program Annual Budget'!$E$61,0)),"=","&lt;&gt;")</f>
        <v>=</v>
      </c>
      <c r="M40" s="123"/>
    </row>
    <row r="41" spans="1:13" ht="18" customHeight="1">
      <c r="A41" s="123"/>
      <c r="B41" s="125"/>
      <c r="C41" s="125"/>
      <c r="D41" s="125"/>
      <c r="E41" s="125"/>
      <c r="F41" s="125"/>
      <c r="G41" s="125"/>
      <c r="H41" s="125"/>
      <c r="I41" s="125"/>
      <c r="J41" s="125"/>
      <c r="K41" s="126"/>
      <c r="L41" s="126"/>
      <c r="M41" s="123"/>
    </row>
    <row r="42" spans="1:13" ht="18" customHeight="1">
      <c r="M42" s="123"/>
    </row>
    <row r="43" spans="1:13" ht="18" customHeight="1">
      <c r="A43" s="63" t="s">
        <v>147</v>
      </c>
      <c r="B43" s="42"/>
      <c r="C43" s="42"/>
      <c r="D43" s="42"/>
      <c r="E43" s="42"/>
      <c r="F43" s="42"/>
      <c r="G43" s="42"/>
      <c r="H43" s="42"/>
      <c r="I43" s="42"/>
      <c r="J43" s="42"/>
      <c r="K43" s="42"/>
      <c r="L43" s="42"/>
      <c r="M43" s="123"/>
    </row>
    <row r="44" spans="1:13" ht="18" customHeight="1">
      <c r="A44" s="63" t="s">
        <v>148</v>
      </c>
      <c r="B44" s="42"/>
      <c r="C44" s="42"/>
      <c r="D44" s="42"/>
      <c r="E44" s="42"/>
      <c r="F44" s="42"/>
      <c r="G44" s="42"/>
      <c r="H44" s="42"/>
      <c r="I44" s="42"/>
      <c r="J44" s="42"/>
      <c r="K44" s="42"/>
      <c r="L44" s="42"/>
    </row>
    <row r="45" spans="1:13" ht="18" customHeight="1">
      <c r="A45" s="42"/>
      <c r="B45" s="42"/>
      <c r="C45" s="42"/>
      <c r="D45" s="42"/>
      <c r="E45" s="42"/>
      <c r="F45" s="42"/>
      <c r="G45" s="42"/>
      <c r="H45" s="42"/>
      <c r="I45" s="42"/>
      <c r="J45" s="42"/>
      <c r="K45" s="42"/>
      <c r="L45" s="42"/>
    </row>
    <row r="46" spans="1:13" ht="18" customHeight="1">
      <c r="A46" s="83"/>
      <c r="B46" s="137"/>
      <c r="C46" s="137"/>
      <c r="D46" s="137"/>
      <c r="E46" s="137"/>
      <c r="F46" s="137"/>
      <c r="G46" s="137"/>
      <c r="H46" s="137"/>
      <c r="I46" s="137"/>
      <c r="J46" s="137"/>
      <c r="K46" s="138"/>
      <c r="L46" s="138"/>
    </row>
    <row r="47" spans="1:13" ht="18" customHeight="1">
      <c r="A47" s="83"/>
      <c r="B47" s="137"/>
      <c r="C47" s="137"/>
      <c r="D47" s="139"/>
      <c r="E47" s="139"/>
      <c r="F47" s="139"/>
      <c r="G47" s="138"/>
      <c r="H47" s="308"/>
      <c r="I47" s="309"/>
      <c r="J47" s="310"/>
      <c r="K47" s="137"/>
      <c r="L47" s="126" t="str">
        <f>IF(ROUND(H$47,0)=(ROUND('Program Annual Budget'!$F$61,0)),"=","&lt;&gt;")</f>
        <v>=</v>
      </c>
    </row>
    <row r="48" spans="1:13" ht="12.75" customHeight="1">
      <c r="A48" s="83"/>
      <c r="B48" s="137"/>
      <c r="C48" s="137"/>
      <c r="D48" s="137"/>
      <c r="E48" s="137"/>
      <c r="F48" s="137"/>
      <c r="G48" s="137"/>
      <c r="H48" s="137"/>
      <c r="I48" s="137"/>
      <c r="J48" s="137"/>
      <c r="K48" s="138"/>
      <c r="L48" s="138"/>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sheetData>
  <sheetProtection algorithmName="SHA-512" hashValue="9aB8FwBSC8BvevnJMyD3a0jw92wyMYaAs/KnGH0wiEk2LpAsGinEuacFIblhYvBFR/Kyv9Kt7+nqlrhF0g0k8A==" saltValue="UzBeAeZxV8IBdSgg6cfiBw==" spinCount="100000" sheet="1" objects="1" scenarios="1"/>
  <mergeCells count="7">
    <mergeCell ref="H47:J47"/>
    <mergeCell ref="H40:J40"/>
    <mergeCell ref="D1:M1"/>
    <mergeCell ref="D2:M2"/>
    <mergeCell ref="D3:M3"/>
    <mergeCell ref="D5:M5"/>
    <mergeCell ref="H31:J31"/>
  </mergeCells>
  <pageMargins left="0.96" right="0.44" top="0.48" bottom="0.32" header="0.3" footer="0.3"/>
  <pageSetup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1</xdr:col>
                    <xdr:colOff>514350</xdr:colOff>
                    <xdr:row>12</xdr:row>
                    <xdr:rowOff>219075</xdr:rowOff>
                  </from>
                  <to>
                    <xdr:col>11</xdr:col>
                    <xdr:colOff>180975</xdr:colOff>
                    <xdr:row>14</xdr:row>
                    <xdr:rowOff>0</xdr:rowOff>
                  </to>
                </anchor>
              </controlPr>
            </control>
          </mc:Choice>
        </mc:AlternateContent>
        <mc:AlternateContent xmlns:mc="http://schemas.openxmlformats.org/markup-compatibility/2006">
          <mc:Choice Requires="x14">
            <control shapeId="1029" r:id="rId5" name="Group Box 5">
              <controlPr defaultSize="0" autoFill="0" autoPict="0">
                <anchor moveWithCells="1" sizeWithCells="1">
                  <from>
                    <xdr:col>1</xdr:col>
                    <xdr:colOff>295275</xdr:colOff>
                    <xdr:row>29</xdr:row>
                    <xdr:rowOff>104775</xdr:rowOff>
                  </from>
                  <to>
                    <xdr:col>5</xdr:col>
                    <xdr:colOff>438150</xdr:colOff>
                    <xdr:row>31</xdr:row>
                    <xdr:rowOff>142875</xdr:rowOff>
                  </to>
                </anchor>
              </controlPr>
            </control>
          </mc:Choice>
        </mc:AlternateContent>
        <mc:AlternateContent xmlns:mc="http://schemas.openxmlformats.org/markup-compatibility/2006">
          <mc:Choice Requires="x14">
            <control shapeId="1033" r:id="rId6" name="Option Button 9">
              <controlPr defaultSize="0" autoFill="0" autoLine="0" autoPict="0">
                <anchor moveWithCells="1" sizeWithCells="1">
                  <from>
                    <xdr:col>1</xdr:col>
                    <xdr:colOff>371475</xdr:colOff>
                    <xdr:row>29</xdr:row>
                    <xdr:rowOff>171450</xdr:rowOff>
                  </from>
                  <to>
                    <xdr:col>3</xdr:col>
                    <xdr:colOff>152400</xdr:colOff>
                    <xdr:row>30</xdr:row>
                    <xdr:rowOff>104775</xdr:rowOff>
                  </to>
                </anchor>
              </controlPr>
            </control>
          </mc:Choice>
        </mc:AlternateContent>
        <mc:AlternateContent xmlns:mc="http://schemas.openxmlformats.org/markup-compatibility/2006">
          <mc:Choice Requires="x14">
            <control shapeId="1034" r:id="rId7" name="Option Button 10">
              <controlPr defaultSize="0" autoFill="0" autoLine="0" autoPict="0">
                <anchor moveWithCells="1" sizeWithCells="1">
                  <from>
                    <xdr:col>1</xdr:col>
                    <xdr:colOff>371475</xdr:colOff>
                    <xdr:row>30</xdr:row>
                    <xdr:rowOff>133350</xdr:rowOff>
                  </from>
                  <to>
                    <xdr:col>3</xdr:col>
                    <xdr:colOff>219075</xdr:colOff>
                    <xdr:row>31</xdr:row>
                    <xdr:rowOff>66675</xdr:rowOff>
                  </to>
                </anchor>
              </controlPr>
            </control>
          </mc:Choice>
        </mc:AlternateContent>
        <mc:AlternateContent xmlns:mc="http://schemas.openxmlformats.org/markup-compatibility/2006">
          <mc:Choice Requires="x14">
            <control shapeId="1036" r:id="rId8" name="Option Button 12">
              <controlPr defaultSize="0" autoFill="0" autoLine="0" autoPict="0">
                <anchor moveWithCells="1" sizeWithCells="1">
                  <from>
                    <xdr:col>3</xdr:col>
                    <xdr:colOff>219075</xdr:colOff>
                    <xdr:row>29</xdr:row>
                    <xdr:rowOff>171450</xdr:rowOff>
                  </from>
                  <to>
                    <xdr:col>5</xdr:col>
                    <xdr:colOff>371475</xdr:colOff>
                    <xdr:row>30</xdr:row>
                    <xdr:rowOff>104775</xdr:rowOff>
                  </to>
                </anchor>
              </controlPr>
            </control>
          </mc:Choice>
        </mc:AlternateContent>
        <mc:AlternateContent xmlns:mc="http://schemas.openxmlformats.org/markup-compatibility/2006">
          <mc:Choice Requires="x14">
            <control shapeId="1037" r:id="rId9" name="Option Button 13">
              <controlPr defaultSize="0" autoFill="0" autoLine="0" autoPict="0">
                <anchor moveWithCells="1" sizeWithCells="1">
                  <from>
                    <xdr:col>3</xdr:col>
                    <xdr:colOff>219075</xdr:colOff>
                    <xdr:row>30</xdr:row>
                    <xdr:rowOff>133350</xdr:rowOff>
                  </from>
                  <to>
                    <xdr:col>5</xdr:col>
                    <xdr:colOff>371475</xdr:colOff>
                    <xdr:row>31</xdr:row>
                    <xdr:rowOff>66675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63"/>
  <sheetViews>
    <sheetView zoomScaleNormal="75" workbookViewId="0">
      <selection activeCell="L13" sqref="L13"/>
    </sheetView>
  </sheetViews>
  <sheetFormatPr defaultColWidth="9.28515625" defaultRowHeight="18.75" customHeight="1"/>
  <cols>
    <col min="1" max="1" width="6" style="3" customWidth="1"/>
    <col min="2" max="2" width="3.42578125" style="3" customWidth="1"/>
    <col min="3" max="3" width="36.42578125" style="3" customWidth="1"/>
    <col min="4" max="4" width="7.42578125" style="3" bestFit="1" customWidth="1"/>
    <col min="5" max="8" width="15.5703125" style="3" customWidth="1"/>
    <col min="9" max="16384" width="9.28515625" style="3"/>
  </cols>
  <sheetData>
    <row r="1" spans="1:8" s="144" customFormat="1" ht="18.75" customHeight="1">
      <c r="A1" s="374"/>
      <c r="B1" s="374"/>
      <c r="C1" s="374"/>
      <c r="D1" s="374"/>
      <c r="E1" s="374"/>
      <c r="F1" s="374"/>
      <c r="G1" s="374"/>
      <c r="H1" s="374"/>
    </row>
    <row r="2" spans="1:8" s="144" customFormat="1" ht="18.75" customHeight="1">
      <c r="A2" s="374"/>
      <c r="B2" s="374"/>
      <c r="C2" s="374"/>
      <c r="D2" s="374"/>
      <c r="E2" s="318"/>
      <c r="F2" s="318"/>
      <c r="G2" s="318"/>
      <c r="H2" s="374"/>
    </row>
    <row r="3" spans="1:8" s="144" customFormat="1" ht="18.75" customHeight="1">
      <c r="A3" s="374"/>
      <c r="B3" s="374"/>
      <c r="C3" s="374"/>
      <c r="D3" s="374"/>
      <c r="E3" s="318" t="str">
        <f>'Budget Overview'!D2</f>
        <v>Program Annual Budget</v>
      </c>
      <c r="F3" s="318"/>
      <c r="G3" s="318"/>
      <c r="H3" s="374"/>
    </row>
    <row r="4" spans="1:8" s="144" customFormat="1" ht="18.75" customHeight="1">
      <c r="A4" s="374"/>
      <c r="B4" s="374"/>
      <c r="C4" s="374"/>
      <c r="D4" s="374"/>
      <c r="E4" s="318" t="str">
        <f>'Budget Overview'!D3</f>
        <v>July 1, 2024 through June 30, 2025</v>
      </c>
      <c r="F4" s="318"/>
      <c r="G4" s="318"/>
      <c r="H4" s="374"/>
    </row>
    <row r="5" spans="1:8" s="144" customFormat="1" ht="18.75" customHeight="1">
      <c r="A5" s="374"/>
      <c r="B5" s="374"/>
      <c r="C5" s="374"/>
      <c r="D5" s="374"/>
      <c r="E5" s="374"/>
      <c r="F5" s="374"/>
      <c r="G5" s="374"/>
      <c r="H5" s="374"/>
    </row>
    <row r="6" spans="1:8" s="144" customFormat="1" ht="18.75" customHeight="1" thickBot="1">
      <c r="A6" s="374"/>
      <c r="B6" s="374"/>
      <c r="C6" s="374"/>
      <c r="D6" s="374"/>
      <c r="E6" s="374"/>
      <c r="F6" s="374"/>
      <c r="G6" s="374"/>
      <c r="H6" s="374"/>
    </row>
    <row r="7" spans="1:8" s="144" customFormat="1" ht="35.25" customHeight="1" thickBot="1">
      <c r="A7" s="319" t="s">
        <v>149</v>
      </c>
      <c r="B7" s="320"/>
      <c r="C7" s="321"/>
      <c r="D7" s="322" t="str">
        <f>IF(' CNHC Use Only'!$B$7=2,TRIM('Budget Overview'!#REF!),' CNHC Use Only'!B3)</f>
        <v>--- Please Select your Agency and Program ---</v>
      </c>
      <c r="E7" s="323"/>
      <c r="F7" s="323"/>
      <c r="G7" s="323"/>
      <c r="H7" s="324"/>
    </row>
    <row r="8" spans="1:8" s="144" customFormat="1" ht="35.25" customHeight="1" thickBot="1">
      <c r="A8" s="319" t="s">
        <v>56</v>
      </c>
      <c r="B8" s="320"/>
      <c r="C8" s="321"/>
      <c r="D8" s="325" t="str">
        <f>IF(' CNHC Use Only'!$B$7=2,TRIM('Budget Overview'!#REF!),' CNHC Use Only'!B4)</f>
        <v>N/A</v>
      </c>
      <c r="E8" s="326"/>
      <c r="F8" s="326"/>
      <c r="G8" s="326"/>
      <c r="H8" s="327"/>
    </row>
    <row r="9" spans="1:8" s="144" customFormat="1" ht="35.25" customHeight="1" thickBot="1">
      <c r="A9" s="319" t="s">
        <v>150</v>
      </c>
      <c r="B9" s="320"/>
      <c r="C9" s="321"/>
      <c r="D9" s="325">
        <f>IF(' CNHC Use Only'!$B$7=2,TRIM('Budget Overview'!#REF!),' CNHC Use Only'!B5)</f>
        <v>0</v>
      </c>
      <c r="E9" s="326"/>
      <c r="F9" s="326"/>
      <c r="G9" s="326"/>
      <c r="H9" s="327"/>
    </row>
    <row r="10" spans="1:8" s="144" customFormat="1" ht="16.5" thickBot="1">
      <c r="A10" s="315" t="s">
        <v>151</v>
      </c>
      <c r="B10" s="316"/>
      <c r="C10" s="317"/>
      <c r="D10" s="145"/>
      <c r="E10" s="375"/>
      <c r="F10" s="374"/>
      <c r="G10" s="146" t="str">
        <f>' CNHC Use Only'!B11</f>
        <v>Original</v>
      </c>
      <c r="H10" s="147">
        <f>'Budget Overview'!H31</f>
        <v>0</v>
      </c>
    </row>
    <row r="11" spans="1:8" s="144" customFormat="1" ht="21.75" customHeight="1" thickBot="1">
      <c r="A11" s="315" t="s">
        <v>152</v>
      </c>
      <c r="B11" s="316"/>
      <c r="C11" s="317"/>
      <c r="D11" s="148"/>
      <c r="E11" s="149"/>
      <c r="F11" s="149"/>
      <c r="G11" s="375"/>
      <c r="H11" s="150">
        <f>'1. Salaries'!D34+'1. Salaries'!D63</f>
        <v>0</v>
      </c>
    </row>
    <row r="12" spans="1:8" s="144" customFormat="1" ht="21.75" customHeight="1" thickBot="1">
      <c r="A12" s="315" t="s">
        <v>153</v>
      </c>
      <c r="B12" s="316"/>
      <c r="C12" s="317"/>
      <c r="D12" s="148"/>
      <c r="E12" s="149"/>
      <c r="F12" s="149"/>
      <c r="G12" s="375"/>
      <c r="H12" s="151">
        <f>E60</f>
        <v>0</v>
      </c>
    </row>
    <row r="13" spans="1:8" s="144" customFormat="1" ht="21.75" customHeight="1" thickBot="1">
      <c r="A13" s="315" t="s">
        <v>154</v>
      </c>
      <c r="B13" s="316"/>
      <c r="C13" s="317"/>
      <c r="D13" s="148"/>
      <c r="E13" s="149"/>
      <c r="F13" s="149"/>
      <c r="G13" s="374"/>
      <c r="H13" s="152">
        <f>'Budget Overview'!H40</f>
        <v>0</v>
      </c>
    </row>
    <row r="14" spans="1:8" s="144" customFormat="1" ht="21.75" customHeight="1" thickBot="1">
      <c r="A14" s="315" t="s">
        <v>155</v>
      </c>
      <c r="B14" s="316"/>
      <c r="C14" s="317"/>
      <c r="D14" s="312" t="str">
        <f>IF(E62&lt;0,"BUDGET EXCEEDS CONTRACT AMOUNT",IF(E62&gt;0,"BUDGET LOWER THAN CONTRACT AMOUNT",IF(E62=0,"BUDGET MATCHES CONTRACT AMOUNT")))</f>
        <v>BUDGET MATCHES CONTRACT AMOUNT</v>
      </c>
      <c r="E14" s="313"/>
      <c r="F14" s="313"/>
      <c r="G14" s="313"/>
      <c r="H14" s="314"/>
    </row>
    <row r="15" spans="1:8" s="40" customFormat="1" ht="18.75" customHeight="1"/>
    <row r="16" spans="1:8" s="40" customFormat="1" ht="18.75" customHeight="1"/>
    <row r="17" spans="1:8" s="144" customFormat="1" ht="36.75" customHeight="1">
      <c r="A17" s="374"/>
      <c r="B17" s="374"/>
      <c r="C17" s="374"/>
      <c r="D17" s="153" t="s">
        <v>156</v>
      </c>
      <c r="E17" s="154" t="s">
        <v>157</v>
      </c>
      <c r="F17" s="155" t="s">
        <v>158</v>
      </c>
      <c r="G17" s="155" t="s">
        <v>159</v>
      </c>
      <c r="H17" s="156" t="s">
        <v>160</v>
      </c>
    </row>
    <row r="18" spans="1:8" s="144" customFormat="1" ht="24" customHeight="1">
      <c r="A18" s="157" t="s">
        <v>161</v>
      </c>
      <c r="B18" s="157"/>
      <c r="C18" s="374"/>
      <c r="D18" s="374"/>
      <c r="E18" s="374"/>
      <c r="F18" s="374"/>
      <c r="G18" s="374"/>
      <c r="H18" s="158"/>
    </row>
    <row r="19" spans="1:8" s="144" customFormat="1" ht="24" customHeight="1">
      <c r="A19" s="374"/>
      <c r="B19" s="376">
        <v>1</v>
      </c>
      <c r="C19" s="377" t="s">
        <v>162</v>
      </c>
      <c r="D19" s="378">
        <f>IF($E$61=0,0,E19/$E$61)</f>
        <v>0</v>
      </c>
      <c r="E19" s="159">
        <f>'1. Salaries'!F34+'1. Salaries'!F63</f>
        <v>0</v>
      </c>
      <c r="F19" s="159">
        <f>'Carry Forward Funding'!G22</f>
        <v>0</v>
      </c>
      <c r="G19" s="159">
        <f>'Other Funding Sources'!G22</f>
        <v>0</v>
      </c>
      <c r="H19" s="159">
        <f>(SUM(E19:G19))</f>
        <v>0</v>
      </c>
    </row>
    <row r="20" spans="1:8" s="144" customFormat="1" ht="24" customHeight="1">
      <c r="A20" s="374"/>
      <c r="B20" s="376">
        <v>2</v>
      </c>
      <c r="C20" s="377" t="s">
        <v>163</v>
      </c>
      <c r="D20" s="378">
        <f>IF($E$61=0,0,E20/$E$61)</f>
        <v>0</v>
      </c>
      <c r="E20" s="160">
        <f>'2. Benefits'!D26</f>
        <v>0</v>
      </c>
      <c r="F20" s="160">
        <f>'Carry Forward Funding'!G23</f>
        <v>0</v>
      </c>
      <c r="G20" s="159">
        <f>'Other Funding Sources'!G23</f>
        <v>0</v>
      </c>
      <c r="H20" s="159">
        <f>(SUM(E20:G20))</f>
        <v>0</v>
      </c>
    </row>
    <row r="21" spans="1:8" s="144" customFormat="1" ht="24" customHeight="1">
      <c r="A21" s="374"/>
      <c r="B21" s="374"/>
      <c r="C21" s="379"/>
      <c r="D21" s="379"/>
      <c r="E21" s="161"/>
      <c r="F21" s="161"/>
      <c r="G21" s="161"/>
      <c r="H21" s="162"/>
    </row>
    <row r="22" spans="1:8" s="144" customFormat="1" ht="24" customHeight="1">
      <c r="A22" s="157" t="s">
        <v>164</v>
      </c>
      <c r="B22" s="157"/>
      <c r="C22" s="374"/>
      <c r="D22" s="374"/>
      <c r="E22" s="163"/>
      <c r="F22" s="163"/>
      <c r="G22" s="163"/>
      <c r="H22" s="163"/>
    </row>
    <row r="23" spans="1:8" s="144" customFormat="1" ht="24" customHeight="1">
      <c r="A23" s="374"/>
      <c r="B23" s="164">
        <v>3</v>
      </c>
      <c r="C23" s="165" t="s">
        <v>165</v>
      </c>
      <c r="D23" s="378">
        <f t="shared" ref="D23:D53" si="0">IF($E$61=0,0,E23/$E$61)</f>
        <v>0</v>
      </c>
      <c r="E23" s="160">
        <f>+'3. Recruitment'!E21+'3. Recruitment'!E26</f>
        <v>0</v>
      </c>
      <c r="F23" s="160">
        <f>+'Carry Forward Funding'!G26</f>
        <v>0</v>
      </c>
      <c r="G23" s="159">
        <f>+'Other Funding Sources'!G26</f>
        <v>0</v>
      </c>
      <c r="H23" s="159">
        <f t="shared" ref="H23:H53" si="1">(SUM(E23:G23))</f>
        <v>0</v>
      </c>
    </row>
    <row r="24" spans="1:8" s="144" customFormat="1" ht="24" customHeight="1">
      <c r="A24" s="374"/>
      <c r="B24" s="164"/>
      <c r="C24" s="165" t="s">
        <v>166</v>
      </c>
      <c r="D24" s="378">
        <f t="shared" si="0"/>
        <v>0</v>
      </c>
      <c r="E24" s="160">
        <f>+'3. Recruitment'!E31</f>
        <v>0</v>
      </c>
      <c r="F24" s="160">
        <f>+'Carry Forward Funding'!G27</f>
        <v>0</v>
      </c>
      <c r="G24" s="159">
        <f>+'Other Funding Sources'!G27</f>
        <v>0</v>
      </c>
      <c r="H24" s="159">
        <f t="shared" si="1"/>
        <v>0</v>
      </c>
    </row>
    <row r="25" spans="1:8" s="144" customFormat="1" ht="24" customHeight="1">
      <c r="A25" s="374"/>
      <c r="B25" s="164">
        <v>4</v>
      </c>
      <c r="C25" s="165" t="s">
        <v>167</v>
      </c>
      <c r="D25" s="378">
        <f t="shared" si="0"/>
        <v>0</v>
      </c>
      <c r="E25" s="160">
        <f>'4. Office Supplies'!$E$21-'4. Office Supplies'!$E$19</f>
        <v>0</v>
      </c>
      <c r="F25" s="160">
        <f>+'Carry Forward Funding'!G28</f>
        <v>0</v>
      </c>
      <c r="G25" s="159">
        <f>+'Other Funding Sources'!G28</f>
        <v>0</v>
      </c>
      <c r="H25" s="159">
        <f t="shared" si="1"/>
        <v>0</v>
      </c>
    </row>
    <row r="26" spans="1:8" s="144" customFormat="1" ht="24" customHeight="1">
      <c r="A26" s="374"/>
      <c r="B26" s="164"/>
      <c r="C26" s="165" t="s">
        <v>168</v>
      </c>
      <c r="D26" s="378">
        <f t="shared" si="0"/>
        <v>0</v>
      </c>
      <c r="E26" s="160">
        <f>'4. Office Supplies'!$E$25</f>
        <v>0</v>
      </c>
      <c r="F26" s="160">
        <f>'Carry Forward Funding'!G29</f>
        <v>0</v>
      </c>
      <c r="G26" s="159">
        <f>'Other Funding Sources'!G29</f>
        <v>0</v>
      </c>
      <c r="H26" s="159">
        <f t="shared" si="1"/>
        <v>0</v>
      </c>
    </row>
    <row r="27" spans="1:8" s="144" customFormat="1" ht="24" customHeight="1">
      <c r="A27" s="374"/>
      <c r="B27" s="166"/>
      <c r="C27" s="165" t="s">
        <v>169</v>
      </c>
      <c r="D27" s="378">
        <f t="shared" si="0"/>
        <v>0</v>
      </c>
      <c r="E27" s="160">
        <f>+'4. Office Supplies'!E29</f>
        <v>0</v>
      </c>
      <c r="F27" s="160">
        <f>+'Carry Forward Funding'!G30</f>
        <v>0</v>
      </c>
      <c r="G27" s="159">
        <f>+'Other Funding Sources'!G30</f>
        <v>0</v>
      </c>
      <c r="H27" s="159">
        <f t="shared" si="1"/>
        <v>0</v>
      </c>
    </row>
    <row r="28" spans="1:8" s="144" customFormat="1" ht="24" customHeight="1">
      <c r="A28" s="374"/>
      <c r="B28" s="166"/>
      <c r="C28" s="165" t="s">
        <v>170</v>
      </c>
      <c r="D28" s="378">
        <f t="shared" si="0"/>
        <v>0</v>
      </c>
      <c r="E28" s="160">
        <f>+'4. Office Supplies'!E33</f>
        <v>0</v>
      </c>
      <c r="F28" s="160">
        <f>+'Carry Forward Funding'!G31</f>
        <v>0</v>
      </c>
      <c r="G28" s="159">
        <f>+'Other Funding Sources'!G31</f>
        <v>0</v>
      </c>
      <c r="H28" s="159">
        <f t="shared" si="1"/>
        <v>0</v>
      </c>
    </row>
    <row r="29" spans="1:8" s="144" customFormat="1" ht="24" customHeight="1">
      <c r="A29" s="374"/>
      <c r="B29" s="164">
        <v>5</v>
      </c>
      <c r="C29" s="165" t="s">
        <v>171</v>
      </c>
      <c r="D29" s="378">
        <f t="shared" si="0"/>
        <v>0</v>
      </c>
      <c r="E29" s="160">
        <f>'5. Communications'!E20</f>
        <v>0</v>
      </c>
      <c r="F29" s="160">
        <f>+'Carry Forward Funding'!G32</f>
        <v>0</v>
      </c>
      <c r="G29" s="159">
        <f>+'Other Funding Sources'!G32</f>
        <v>0</v>
      </c>
      <c r="H29" s="159">
        <f t="shared" si="1"/>
        <v>0</v>
      </c>
    </row>
    <row r="30" spans="1:8" s="144" customFormat="1" ht="24" customHeight="1">
      <c r="A30" s="374"/>
      <c r="B30" s="166"/>
      <c r="C30" s="165" t="s">
        <v>172</v>
      </c>
      <c r="D30" s="378">
        <f t="shared" si="0"/>
        <v>0</v>
      </c>
      <c r="E30" s="160">
        <f>'5. Communications'!E24</f>
        <v>0</v>
      </c>
      <c r="F30" s="160">
        <f>+'Carry Forward Funding'!G33</f>
        <v>0</v>
      </c>
      <c r="G30" s="159">
        <f>+'Other Funding Sources'!G33</f>
        <v>0</v>
      </c>
      <c r="H30" s="159">
        <f t="shared" si="1"/>
        <v>0</v>
      </c>
    </row>
    <row r="31" spans="1:8" s="144" customFormat="1" ht="24" customHeight="1">
      <c r="A31" s="374"/>
      <c r="B31" s="166"/>
      <c r="C31" s="165" t="s">
        <v>173</v>
      </c>
      <c r="D31" s="378">
        <f t="shared" si="0"/>
        <v>0</v>
      </c>
      <c r="E31" s="160">
        <f>'5. Communications'!E28</f>
        <v>0</v>
      </c>
      <c r="F31" s="160">
        <f>+'Carry Forward Funding'!G34</f>
        <v>0</v>
      </c>
      <c r="G31" s="159">
        <f>+'Other Funding Sources'!G34</f>
        <v>0</v>
      </c>
      <c r="H31" s="159">
        <f t="shared" si="1"/>
        <v>0</v>
      </c>
    </row>
    <row r="32" spans="1:8" s="144" customFormat="1" ht="24" customHeight="1">
      <c r="A32" s="374"/>
      <c r="B32" s="164">
        <v>6</v>
      </c>
      <c r="C32" s="165" t="s">
        <v>174</v>
      </c>
      <c r="D32" s="378">
        <f t="shared" si="0"/>
        <v>0</v>
      </c>
      <c r="E32" s="160">
        <f>'6. Travel'!E21</f>
        <v>0</v>
      </c>
      <c r="F32" s="160">
        <f>+'Carry Forward Funding'!G35</f>
        <v>0</v>
      </c>
      <c r="G32" s="159">
        <f>+'Other Funding Sources'!G35</f>
        <v>0</v>
      </c>
      <c r="H32" s="159">
        <f t="shared" si="1"/>
        <v>0</v>
      </c>
    </row>
    <row r="33" spans="2:8" s="144" customFormat="1" ht="24" customHeight="1">
      <c r="B33" s="166"/>
      <c r="C33" s="165" t="s">
        <v>175</v>
      </c>
      <c r="D33" s="378">
        <f t="shared" si="0"/>
        <v>0</v>
      </c>
      <c r="E33" s="160">
        <f>'6. Travel'!$E$28-'6. Travel'!$E$23</f>
        <v>0</v>
      </c>
      <c r="F33" s="160">
        <f>+'Carry Forward Funding'!G36</f>
        <v>0</v>
      </c>
      <c r="G33" s="159">
        <f>+'Other Funding Sources'!G36</f>
        <v>0</v>
      </c>
      <c r="H33" s="159">
        <f t="shared" si="1"/>
        <v>0</v>
      </c>
    </row>
    <row r="34" spans="2:8" s="144" customFormat="1" ht="24" customHeight="1">
      <c r="B34" s="166"/>
      <c r="C34" s="165" t="s">
        <v>176</v>
      </c>
      <c r="D34" s="378">
        <f t="shared" si="0"/>
        <v>0</v>
      </c>
      <c r="E34" s="160">
        <f>'6. Travel'!$E$23</f>
        <v>0</v>
      </c>
      <c r="F34" s="160">
        <f>'Carry Forward Funding'!G37</f>
        <v>0</v>
      </c>
      <c r="G34" s="159">
        <f>'Other Funding Sources'!G37</f>
        <v>0</v>
      </c>
      <c r="H34" s="159">
        <f t="shared" si="1"/>
        <v>0</v>
      </c>
    </row>
    <row r="35" spans="2:8" s="144" customFormat="1" ht="24" customHeight="1">
      <c r="B35" s="164">
        <v>7</v>
      </c>
      <c r="C35" s="165" t="s">
        <v>177</v>
      </c>
      <c r="D35" s="378">
        <f t="shared" si="0"/>
        <v>0</v>
      </c>
      <c r="E35" s="160">
        <f>'7. Equipment'!E20</f>
        <v>0</v>
      </c>
      <c r="F35" s="160">
        <f>+'Carry Forward Funding'!G38</f>
        <v>0</v>
      </c>
      <c r="G35" s="159">
        <f>+'Other Funding Sources'!G38</f>
        <v>0</v>
      </c>
      <c r="H35" s="159">
        <f t="shared" si="1"/>
        <v>0</v>
      </c>
    </row>
    <row r="36" spans="2:8" s="144" customFormat="1" ht="24" customHeight="1">
      <c r="B36" s="166"/>
      <c r="C36" s="165" t="s">
        <v>178</v>
      </c>
      <c r="D36" s="378">
        <f t="shared" si="0"/>
        <v>0</v>
      </c>
      <c r="E36" s="160">
        <f>'7. Equipment'!E25</f>
        <v>0</v>
      </c>
      <c r="F36" s="160">
        <f>+'Carry Forward Funding'!G39</f>
        <v>0</v>
      </c>
      <c r="G36" s="159">
        <f>+'Other Funding Sources'!G39</f>
        <v>0</v>
      </c>
      <c r="H36" s="159">
        <f t="shared" si="1"/>
        <v>0</v>
      </c>
    </row>
    <row r="37" spans="2:8" s="144" customFormat="1" ht="24" customHeight="1">
      <c r="B37" s="166"/>
      <c r="C37" s="165" t="s">
        <v>179</v>
      </c>
      <c r="D37" s="378">
        <f t="shared" si="0"/>
        <v>0</v>
      </c>
      <c r="E37" s="160">
        <f>'7. Equipment'!E29</f>
        <v>0</v>
      </c>
      <c r="F37" s="160">
        <f>+'Carry Forward Funding'!G40</f>
        <v>0</v>
      </c>
      <c r="G37" s="159">
        <f>+'Other Funding Sources'!G40</f>
        <v>0</v>
      </c>
      <c r="H37" s="159">
        <f t="shared" si="1"/>
        <v>0</v>
      </c>
    </row>
    <row r="38" spans="2:8" s="144" customFormat="1" ht="24" customHeight="1">
      <c r="B38" s="164">
        <v>8</v>
      </c>
      <c r="C38" s="165" t="s">
        <v>180</v>
      </c>
      <c r="D38" s="378">
        <f t="shared" si="0"/>
        <v>0</v>
      </c>
      <c r="E38" s="160">
        <f>+'8. Occupancy'!E19</f>
        <v>0</v>
      </c>
      <c r="F38" s="160">
        <f>+'Carry Forward Funding'!G41</f>
        <v>0</v>
      </c>
      <c r="G38" s="159">
        <f>+'Other Funding Sources'!G41</f>
        <v>0</v>
      </c>
      <c r="H38" s="159">
        <f t="shared" si="1"/>
        <v>0</v>
      </c>
    </row>
    <row r="39" spans="2:8" s="144" customFormat="1" ht="24" customHeight="1">
      <c r="B39" s="164"/>
      <c r="C39" s="165" t="s">
        <v>181</v>
      </c>
      <c r="D39" s="378">
        <f t="shared" si="0"/>
        <v>0</v>
      </c>
      <c r="E39" s="160">
        <f>+'8. Occupancy'!E28</f>
        <v>0</v>
      </c>
      <c r="F39" s="160">
        <f>+'Carry Forward Funding'!G42</f>
        <v>0</v>
      </c>
      <c r="G39" s="159">
        <f>+'Other Funding Sources'!G42</f>
        <v>0</v>
      </c>
      <c r="H39" s="159">
        <f t="shared" si="1"/>
        <v>0</v>
      </c>
    </row>
    <row r="40" spans="2:8" s="144" customFormat="1" ht="24" customHeight="1">
      <c r="B40" s="164">
        <v>9</v>
      </c>
      <c r="C40" s="165" t="s">
        <v>182</v>
      </c>
      <c r="D40" s="378">
        <f t="shared" si="0"/>
        <v>0</v>
      </c>
      <c r="E40" s="160">
        <f>+'9. Professional'!E20</f>
        <v>0</v>
      </c>
      <c r="F40" s="160">
        <f>+'Carry Forward Funding'!G43</f>
        <v>0</v>
      </c>
      <c r="G40" s="159">
        <f>+'Other Funding Sources'!G43</f>
        <v>0</v>
      </c>
      <c r="H40" s="159">
        <f t="shared" si="1"/>
        <v>0</v>
      </c>
    </row>
    <row r="41" spans="2:8" s="144" customFormat="1" ht="24" customHeight="1">
      <c r="B41" s="164"/>
      <c r="C41" s="165" t="s">
        <v>183</v>
      </c>
      <c r="D41" s="378">
        <f t="shared" si="0"/>
        <v>0</v>
      </c>
      <c r="E41" s="160">
        <f>+'9. Professional'!E32</f>
        <v>0</v>
      </c>
      <c r="F41" s="160">
        <f>+'Carry Forward Funding'!G44</f>
        <v>0</v>
      </c>
      <c r="G41" s="159">
        <f>+'Other Funding Sources'!G44</f>
        <v>0</v>
      </c>
      <c r="H41" s="159">
        <f t="shared" si="1"/>
        <v>0</v>
      </c>
    </row>
    <row r="42" spans="2:8" s="144" customFormat="1" ht="24" customHeight="1">
      <c r="B42" s="164"/>
      <c r="C42" s="165" t="str">
        <f>IF('9. Professional'!B22&gt;0,'9. Professional'!B22,"")</f>
        <v/>
      </c>
      <c r="D42" s="378">
        <f t="shared" si="0"/>
        <v>0</v>
      </c>
      <c r="E42" s="160">
        <f>+'9. Professional'!E22</f>
        <v>0</v>
      </c>
      <c r="F42" s="160">
        <f>+'Carry Forward Funding'!G48</f>
        <v>0</v>
      </c>
      <c r="G42" s="159">
        <f>+'Other Funding Sources'!G45</f>
        <v>0</v>
      </c>
      <c r="H42" s="159">
        <f t="shared" si="1"/>
        <v>0</v>
      </c>
    </row>
    <row r="43" spans="2:8" s="144" customFormat="1" ht="24" customHeight="1">
      <c r="B43" s="164"/>
      <c r="C43" s="165" t="str">
        <f>IF('9. Professional'!B23&gt;0,'9. Professional'!B23,"")</f>
        <v/>
      </c>
      <c r="D43" s="378">
        <f t="shared" si="0"/>
        <v>0</v>
      </c>
      <c r="E43" s="160">
        <f>+'9. Professional'!E23</f>
        <v>0</v>
      </c>
      <c r="F43" s="160">
        <v>0</v>
      </c>
      <c r="G43" s="159">
        <v>0</v>
      </c>
      <c r="H43" s="159">
        <f t="shared" si="1"/>
        <v>0</v>
      </c>
    </row>
    <row r="44" spans="2:8" s="144" customFormat="1" ht="24" customHeight="1">
      <c r="B44" s="164"/>
      <c r="C44" s="165" t="str">
        <f>IF('9. Professional'!B24&gt;0,'9. Professional'!B24,"")</f>
        <v/>
      </c>
      <c r="D44" s="378">
        <f t="shared" si="0"/>
        <v>0</v>
      </c>
      <c r="E44" s="160">
        <f>+'9. Professional'!E24</f>
        <v>0</v>
      </c>
      <c r="F44" s="160">
        <v>0</v>
      </c>
      <c r="G44" s="159">
        <v>0</v>
      </c>
      <c r="H44" s="159">
        <f t="shared" si="1"/>
        <v>0</v>
      </c>
    </row>
    <row r="45" spans="2:8" s="144" customFormat="1" ht="24" customHeight="1">
      <c r="B45" s="164"/>
      <c r="C45" s="165" t="str">
        <f>IF('9. Professional'!B25&gt;0,'9. Professional'!B25,"")</f>
        <v/>
      </c>
      <c r="D45" s="378">
        <f t="shared" si="0"/>
        <v>0</v>
      </c>
      <c r="E45" s="160">
        <f>+'9. Professional'!E25</f>
        <v>0</v>
      </c>
      <c r="F45" s="160">
        <v>0</v>
      </c>
      <c r="G45" s="159">
        <v>0</v>
      </c>
      <c r="H45" s="159">
        <f t="shared" si="1"/>
        <v>0</v>
      </c>
    </row>
    <row r="46" spans="2:8" s="144" customFormat="1" ht="24" customHeight="1">
      <c r="B46" s="164"/>
      <c r="C46" s="165" t="str">
        <f>'Carry Forward Funding'!C44</f>
        <v>Sub-Contracted Svcs - Vendor 1</v>
      </c>
      <c r="D46" s="378">
        <f t="shared" si="0"/>
        <v>0</v>
      </c>
      <c r="E46" s="160">
        <v>0</v>
      </c>
      <c r="F46" s="160">
        <f>'Carry Forward Funding'!G44</f>
        <v>0</v>
      </c>
      <c r="G46" s="159">
        <v>0</v>
      </c>
      <c r="H46" s="159">
        <f t="shared" si="1"/>
        <v>0</v>
      </c>
    </row>
    <row r="47" spans="2:8" s="144" customFormat="1" ht="24" customHeight="1">
      <c r="B47" s="164"/>
      <c r="C47" s="165" t="str">
        <f>'Carry Forward Funding'!C45</f>
        <v>Sub-Contracted Svcs - Vendor 2</v>
      </c>
      <c r="D47" s="378">
        <f t="shared" si="0"/>
        <v>0</v>
      </c>
      <c r="E47" s="160">
        <v>0</v>
      </c>
      <c r="F47" s="160">
        <f>'Carry Forward Funding'!G45</f>
        <v>0</v>
      </c>
      <c r="G47" s="159">
        <v>0</v>
      </c>
      <c r="H47" s="159">
        <f t="shared" si="1"/>
        <v>0</v>
      </c>
    </row>
    <row r="48" spans="2:8" s="144" customFormat="1" ht="24" customHeight="1">
      <c r="B48" s="164"/>
      <c r="C48" s="165" t="str">
        <f>'Carry Forward Funding'!C46</f>
        <v>Sub-Contracted Svcs - Vendor 3</v>
      </c>
      <c r="D48" s="378">
        <f t="shared" si="0"/>
        <v>0</v>
      </c>
      <c r="E48" s="160">
        <v>0</v>
      </c>
      <c r="F48" s="160">
        <f>'Carry Forward Funding'!G46</f>
        <v>0</v>
      </c>
      <c r="G48" s="159">
        <v>0</v>
      </c>
      <c r="H48" s="159">
        <f t="shared" si="1"/>
        <v>0</v>
      </c>
    </row>
    <row r="49" spans="1:12" s="144" customFormat="1" ht="24" customHeight="1">
      <c r="A49" s="374"/>
      <c r="B49" s="164"/>
      <c r="C49" s="165" t="str">
        <f>'Carry Forward Funding'!C47</f>
        <v>Sub-Contracted Svcs - Vendor 4</v>
      </c>
      <c r="D49" s="378">
        <f t="shared" si="0"/>
        <v>0</v>
      </c>
      <c r="E49" s="160">
        <v>0</v>
      </c>
      <c r="F49" s="160">
        <f>'Carry Forward Funding'!G47</f>
        <v>0</v>
      </c>
      <c r="G49" s="159">
        <v>0</v>
      </c>
      <c r="H49" s="159">
        <f t="shared" si="1"/>
        <v>0</v>
      </c>
      <c r="I49" s="374"/>
      <c r="J49" s="374"/>
      <c r="K49" s="374"/>
      <c r="L49" s="374"/>
    </row>
    <row r="50" spans="1:12" s="144" customFormat="1" ht="24" customHeight="1">
      <c r="A50" s="374"/>
      <c r="B50" s="164"/>
      <c r="C50" s="165" t="str">
        <f>'Other Funding Sources'!C44</f>
        <v>Sub - Contracted Services-Other Funds</v>
      </c>
      <c r="D50" s="378">
        <f t="shared" si="0"/>
        <v>0</v>
      </c>
      <c r="E50" s="160">
        <v>0</v>
      </c>
      <c r="F50" s="160">
        <v>0</v>
      </c>
      <c r="G50" s="159">
        <f>'Other Funding Sources'!G44</f>
        <v>0</v>
      </c>
      <c r="H50" s="159">
        <f t="shared" si="1"/>
        <v>0</v>
      </c>
      <c r="I50" s="374"/>
      <c r="J50" s="374"/>
      <c r="K50" s="374"/>
      <c r="L50" s="374"/>
    </row>
    <row r="51" spans="1:12" s="144" customFormat="1" ht="24" customHeight="1">
      <c r="A51" s="374"/>
      <c r="B51" s="164">
        <v>10</v>
      </c>
      <c r="C51" s="165" t="s">
        <v>184</v>
      </c>
      <c r="D51" s="378">
        <f t="shared" si="0"/>
        <v>0</v>
      </c>
      <c r="E51" s="160">
        <f>+'10. Dues-Licenses-Advertising'!E20</f>
        <v>0</v>
      </c>
      <c r="F51" s="160">
        <f>+'Carry Forward Funding'!G49</f>
        <v>0</v>
      </c>
      <c r="G51" s="159">
        <f>+'Other Funding Sources'!G46</f>
        <v>0</v>
      </c>
      <c r="H51" s="159">
        <f t="shared" si="1"/>
        <v>0</v>
      </c>
      <c r="I51" s="374"/>
      <c r="J51" s="374"/>
      <c r="K51" s="374"/>
      <c r="L51" s="374"/>
    </row>
    <row r="52" spans="1:12" s="144" customFormat="1" ht="24" customHeight="1">
      <c r="A52" s="374"/>
      <c r="B52" s="166"/>
      <c r="C52" s="165" t="s">
        <v>185</v>
      </c>
      <c r="D52" s="378">
        <f t="shared" si="0"/>
        <v>0</v>
      </c>
      <c r="E52" s="160">
        <f>+'10. Dues-Licenses-Advertising'!E25</f>
        <v>0</v>
      </c>
      <c r="F52" s="160">
        <f>+'Carry Forward Funding'!G50</f>
        <v>0</v>
      </c>
      <c r="G52" s="159">
        <f>+'Other Funding Sources'!G47</f>
        <v>0</v>
      </c>
      <c r="H52" s="159">
        <f t="shared" si="1"/>
        <v>0</v>
      </c>
      <c r="I52" s="374"/>
      <c r="J52" s="374"/>
      <c r="K52" s="374"/>
      <c r="L52" s="374"/>
    </row>
    <row r="53" spans="1:12" s="144" customFormat="1" ht="24" customHeight="1">
      <c r="A53" s="374"/>
      <c r="B53" s="166"/>
      <c r="C53" s="165" t="s">
        <v>186</v>
      </c>
      <c r="D53" s="378">
        <f t="shared" si="0"/>
        <v>0</v>
      </c>
      <c r="E53" s="160">
        <f>+'10. Dues-Licenses-Advertising'!E30</f>
        <v>0</v>
      </c>
      <c r="F53" s="160">
        <f>+'Carry Forward Funding'!G51</f>
        <v>0</v>
      </c>
      <c r="G53" s="159">
        <f>+'Other Funding Sources'!G48</f>
        <v>0</v>
      </c>
      <c r="H53" s="159">
        <f t="shared" si="1"/>
        <v>0</v>
      </c>
      <c r="I53" s="374"/>
      <c r="J53" s="374"/>
      <c r="K53" s="374"/>
      <c r="L53" s="374"/>
    </row>
    <row r="54" spans="1:12" s="144" customFormat="1" ht="24" customHeight="1">
      <c r="A54" s="374"/>
      <c r="B54" s="376"/>
      <c r="C54" s="374"/>
      <c r="D54" s="380"/>
      <c r="E54" s="167"/>
      <c r="F54" s="167"/>
      <c r="G54" s="163"/>
      <c r="H54" s="163"/>
      <c r="I54" s="374"/>
      <c r="J54" s="374"/>
      <c r="K54" s="374"/>
      <c r="L54" s="374"/>
    </row>
    <row r="55" spans="1:12" s="173" customFormat="1" ht="24" customHeight="1" thickBot="1">
      <c r="A55" s="168" t="s">
        <v>187</v>
      </c>
      <c r="B55" s="168"/>
      <c r="C55" s="169"/>
      <c r="D55" s="381">
        <f>IF($E$61=0,0,E55/$E$61)</f>
        <v>0</v>
      </c>
      <c r="E55" s="170">
        <f>(SUM(E19:E53))</f>
        <v>0</v>
      </c>
      <c r="F55" s="171">
        <f>SUM(F19:F53)</f>
        <v>0</v>
      </c>
      <c r="G55" s="171">
        <f>SUM(G19:G53)</f>
        <v>0</v>
      </c>
      <c r="H55" s="172">
        <f>(SUM(H19:H53))</f>
        <v>0</v>
      </c>
    </row>
    <row r="56" spans="1:12" s="144" customFormat="1" ht="24" customHeight="1">
      <c r="A56" s="157"/>
      <c r="B56" s="157"/>
      <c r="C56" s="374"/>
      <c r="D56" s="374"/>
      <c r="E56" s="382"/>
      <c r="F56" s="382"/>
      <c r="G56" s="382"/>
      <c r="H56" s="382"/>
      <c r="I56" s="374"/>
      <c r="J56" s="374"/>
      <c r="K56" s="374"/>
      <c r="L56" s="374"/>
    </row>
    <row r="57" spans="1:12" s="144" customFormat="1" ht="24" customHeight="1">
      <c r="A57" s="157" t="s">
        <v>188</v>
      </c>
      <c r="B57" s="157"/>
      <c r="C57" s="374"/>
      <c r="D57" s="374"/>
      <c r="E57" s="174" t="str">
        <f>IF(E58&gt;'11. Indirect'!E40,"Error see Modified Total Direct Costs Tab","")</f>
        <v/>
      </c>
      <c r="F57" s="174"/>
      <c r="G57" s="174"/>
      <c r="H57" s="175"/>
      <c r="I57" s="374"/>
      <c r="J57" s="374"/>
      <c r="K57" s="374"/>
      <c r="L57" s="383"/>
    </row>
    <row r="58" spans="1:12" s="144" customFormat="1" ht="24" customHeight="1">
      <c r="A58" s="374"/>
      <c r="B58" s="376">
        <v>10</v>
      </c>
      <c r="C58" s="377" t="s">
        <v>188</v>
      </c>
      <c r="D58" s="378"/>
      <c r="E58" s="160">
        <f>+'11. Indirect'!E54</f>
        <v>0</v>
      </c>
      <c r="F58" s="160">
        <f>'Carry Forward Funding'!G56</f>
        <v>0</v>
      </c>
      <c r="G58" s="159">
        <f>'Other Funding Sources'!G53</f>
        <v>0</v>
      </c>
      <c r="H58" s="159">
        <f>(SUM(E58:G58))</f>
        <v>0</v>
      </c>
      <c r="I58" s="374"/>
      <c r="J58" s="374"/>
      <c r="K58" s="374"/>
      <c r="L58" s="374"/>
    </row>
    <row r="59" spans="1:12" s="144" customFormat="1" ht="24" customHeight="1">
      <c r="A59" s="157"/>
      <c r="B59" s="157"/>
      <c r="C59" s="374"/>
      <c r="D59" s="374"/>
      <c r="E59" s="384"/>
      <c r="F59" s="384"/>
      <c r="G59" s="382"/>
      <c r="H59" s="382"/>
      <c r="I59" s="374"/>
      <c r="J59" s="374"/>
      <c r="K59" s="374"/>
      <c r="L59" s="374"/>
    </row>
    <row r="60" spans="1:12" s="144" customFormat="1" ht="24" hidden="1" customHeight="1">
      <c r="A60" s="374"/>
      <c r="B60" s="374"/>
      <c r="C60" s="379" t="s">
        <v>189</v>
      </c>
      <c r="D60" s="379"/>
      <c r="E60" s="385">
        <f>IF($H$61=0,0,(ROUND(E61/$H61,2)))</f>
        <v>0</v>
      </c>
      <c r="F60" s="385"/>
      <c r="G60" s="385">
        <f>IF($H$61=0,0,(ROUND(G61/$H61,2)))</f>
        <v>0</v>
      </c>
      <c r="H60" s="382"/>
      <c r="I60" s="374"/>
      <c r="J60" s="374"/>
      <c r="K60" s="374"/>
      <c r="L60" s="374"/>
    </row>
    <row r="61" spans="1:12" s="173" customFormat="1" ht="24" customHeight="1" thickBot="1">
      <c r="A61" s="176" t="s">
        <v>131</v>
      </c>
      <c r="B61" s="176"/>
      <c r="C61" s="177"/>
      <c r="D61" s="386">
        <f>IF($E$61=0,0,E61/$E$61)</f>
        <v>0</v>
      </c>
      <c r="E61" s="178">
        <f>(SUM(E55:E58))</f>
        <v>0</v>
      </c>
      <c r="F61" s="179">
        <f>(SUM(F55:F58))</f>
        <v>0</v>
      </c>
      <c r="G61" s="179">
        <f>(SUM(G55:G58))</f>
        <v>0</v>
      </c>
      <c r="H61" s="180">
        <f>(SUM(H55:H58))</f>
        <v>0</v>
      </c>
      <c r="I61" s="181"/>
    </row>
    <row r="62" spans="1:12" ht="18.75" customHeight="1" thickTop="1">
      <c r="A62" s="238"/>
      <c r="B62" s="238"/>
      <c r="C62" s="238"/>
      <c r="D62" s="238"/>
      <c r="E62" s="205">
        <f>ROUND(+H13-E61,2)</f>
        <v>0</v>
      </c>
      <c r="F62" s="205"/>
      <c r="G62" s="205"/>
      <c r="H62" s="238"/>
      <c r="I62" s="238"/>
      <c r="J62" s="238"/>
      <c r="K62" s="238"/>
      <c r="L62" s="238"/>
    </row>
    <row r="63" spans="1:12" ht="18.75" customHeight="1">
      <c r="A63" s="238"/>
      <c r="B63" s="238"/>
      <c r="C63" s="238"/>
      <c r="D63" s="238"/>
      <c r="E63" s="387"/>
      <c r="F63" s="387"/>
      <c r="G63" s="387"/>
      <c r="H63" s="238"/>
      <c r="I63" s="238"/>
      <c r="J63" s="238"/>
      <c r="K63" s="238"/>
      <c r="L63" s="238"/>
    </row>
  </sheetData>
  <sheetProtection algorithmName="SHA-512" hashValue="1ju2Uet1x+5yJBQiE4d95YkKx/0SybM5EzS7ZfQn8/dXFmXWN5RC49LKmIUD7pBOI7K+2b+Cfd3UIe28kSltHQ==" saltValue="yHskuin83zRs0IykKwmzcw==" spinCount="100000" sheet="1" objects="1" scenarios="1"/>
  <mergeCells count="15">
    <mergeCell ref="D14:H14"/>
    <mergeCell ref="A14:C14"/>
    <mergeCell ref="A13:C13"/>
    <mergeCell ref="A12:C12"/>
    <mergeCell ref="E2:G2"/>
    <mergeCell ref="E3:G3"/>
    <mergeCell ref="E4:G4"/>
    <mergeCell ref="A10:C10"/>
    <mergeCell ref="A11:C11"/>
    <mergeCell ref="A7:C7"/>
    <mergeCell ref="A8:C8"/>
    <mergeCell ref="A9:C9"/>
    <mergeCell ref="D7:H7"/>
    <mergeCell ref="D8:H8"/>
    <mergeCell ref="D9:H9"/>
  </mergeCells>
  <phoneticPr fontId="0" type="noConversion"/>
  <pageMargins left="0.25" right="0.25" top="0.75" bottom="0.75" header="0.3" footer="0.3"/>
  <pageSetup scale="50" orientation="portrait"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T51"/>
  <sheetViews>
    <sheetView topLeftCell="B25" workbookViewId="0">
      <selection activeCell="C26" sqref="C26"/>
    </sheetView>
  </sheetViews>
  <sheetFormatPr defaultColWidth="9.28515625" defaultRowHeight="12.75"/>
  <cols>
    <col min="1" max="1" width="9.28515625" style="121" hidden="1" customWidth="1"/>
    <col min="2" max="2" width="33.28515625" style="121" customWidth="1"/>
    <col min="3" max="3" width="22.5703125" style="121" bestFit="1" customWidth="1"/>
    <col min="4" max="4" width="3.7109375" style="121" customWidth="1"/>
    <col min="5" max="16" width="11.7109375" style="121" customWidth="1"/>
    <col min="17" max="17" width="2.7109375" style="121" customWidth="1"/>
    <col min="18" max="18" width="13.5703125" style="121" customWidth="1"/>
    <col min="19" max="19" width="2.5703125" style="121" customWidth="1"/>
    <col min="20" max="20" width="13.28515625" style="121" customWidth="1"/>
    <col min="21" max="16384" width="9.28515625" style="121"/>
  </cols>
  <sheetData>
    <row r="2" spans="1:20" ht="18.75">
      <c r="B2"/>
      <c r="C2"/>
      <c r="D2"/>
      <c r="E2"/>
      <c r="F2"/>
      <c r="G2"/>
      <c r="H2" s="192"/>
      <c r="I2"/>
      <c r="J2" s="192" t="s">
        <v>190</v>
      </c>
      <c r="K2"/>
      <c r="L2"/>
      <c r="M2"/>
      <c r="N2"/>
      <c r="O2"/>
      <c r="P2"/>
      <c r="Q2"/>
      <c r="R2" s="2" t="str">
        <f>"Budget Version - "&amp;'Program Annual Budget'!$G$10</f>
        <v>Budget Version - Original</v>
      </c>
      <c r="S2"/>
      <c r="T2"/>
    </row>
    <row r="3" spans="1:20" ht="15">
      <c r="B3"/>
      <c r="C3"/>
      <c r="D3"/>
      <c r="E3"/>
      <c r="F3"/>
      <c r="G3"/>
      <c r="H3"/>
      <c r="I3"/>
      <c r="J3" s="193" t="str">
        <f>'Program Annual Budget'!E4</f>
        <v>July 1, 2024 through June 30, 2025</v>
      </c>
      <c r="K3"/>
      <c r="L3"/>
      <c r="M3"/>
      <c r="N3"/>
      <c r="O3"/>
      <c r="P3"/>
      <c r="Q3"/>
      <c r="R3"/>
      <c r="S3"/>
      <c r="T3"/>
    </row>
    <row r="4" spans="1:20">
      <c r="B4"/>
      <c r="C4"/>
      <c r="D4"/>
      <c r="E4"/>
      <c r="F4"/>
      <c r="G4"/>
      <c r="H4"/>
      <c r="I4"/>
      <c r="J4" s="194"/>
      <c r="K4"/>
      <c r="L4"/>
      <c r="M4"/>
      <c r="N4"/>
      <c r="O4"/>
      <c r="P4"/>
      <c r="Q4"/>
      <c r="R4" s="2"/>
      <c r="S4"/>
      <c r="T4"/>
    </row>
    <row r="5" spans="1:20">
      <c r="B5"/>
      <c r="C5"/>
      <c r="D5" s="1"/>
      <c r="E5"/>
      <c r="F5"/>
      <c r="G5"/>
      <c r="H5"/>
      <c r="I5"/>
      <c r="J5"/>
      <c r="K5"/>
      <c r="L5"/>
      <c r="M5"/>
      <c r="N5"/>
      <c r="O5"/>
      <c r="P5"/>
      <c r="Q5"/>
      <c r="R5"/>
      <c r="S5"/>
      <c r="T5"/>
    </row>
    <row r="6" spans="1:20">
      <c r="B6"/>
      <c r="C6"/>
      <c r="D6" s="1"/>
      <c r="E6"/>
      <c r="F6"/>
      <c r="G6"/>
      <c r="H6"/>
      <c r="I6"/>
      <c r="J6"/>
      <c r="K6"/>
      <c r="L6"/>
      <c r="M6"/>
      <c r="N6"/>
      <c r="O6"/>
      <c r="P6"/>
      <c r="Q6"/>
      <c r="R6"/>
      <c r="S6"/>
      <c r="T6"/>
    </row>
    <row r="7" spans="1:20">
      <c r="B7"/>
      <c r="C7"/>
      <c r="D7" s="1"/>
      <c r="E7"/>
      <c r="F7"/>
      <c r="G7"/>
      <c r="H7"/>
      <c r="I7"/>
      <c r="J7"/>
      <c r="K7"/>
      <c r="L7"/>
      <c r="M7"/>
      <c r="N7"/>
      <c r="O7"/>
      <c r="P7"/>
      <c r="Q7"/>
      <c r="R7"/>
      <c r="S7"/>
      <c r="T7"/>
    </row>
    <row r="8" spans="1:20">
      <c r="B8" t="s">
        <v>54</v>
      </c>
      <c r="C8" s="195" t="str">
        <f>'Program Annual Budget'!D7</f>
        <v>--- Please Select your Agency and Program ---</v>
      </c>
      <c r="D8" s="196"/>
      <c r="E8" s="196"/>
      <c r="F8"/>
      <c r="G8"/>
      <c r="H8"/>
      <c r="I8"/>
      <c r="J8"/>
      <c r="K8"/>
      <c r="L8"/>
      <c r="M8"/>
      <c r="N8"/>
      <c r="O8"/>
      <c r="P8"/>
      <c r="Q8"/>
      <c r="R8"/>
      <c r="S8"/>
      <c r="T8"/>
    </row>
    <row r="9" spans="1:20">
      <c r="B9" t="s">
        <v>56</v>
      </c>
      <c r="C9" s="197" t="str">
        <f>'Program Annual Budget'!D8</f>
        <v>N/A</v>
      </c>
      <c r="D9"/>
      <c r="E9"/>
      <c r="F9"/>
      <c r="G9"/>
      <c r="H9"/>
      <c r="I9"/>
      <c r="J9"/>
      <c r="K9"/>
      <c r="L9"/>
      <c r="M9"/>
      <c r="N9"/>
      <c r="O9"/>
      <c r="P9"/>
      <c r="Q9"/>
      <c r="R9"/>
      <c r="S9"/>
      <c r="T9"/>
    </row>
    <row r="10" spans="1:20">
      <c r="B10" t="s">
        <v>191</v>
      </c>
      <c r="C10" s="1">
        <f>'Program Annual Budget'!D9</f>
        <v>0</v>
      </c>
      <c r="D10"/>
      <c r="E10"/>
      <c r="F10"/>
      <c r="G10"/>
      <c r="H10"/>
      <c r="I10"/>
      <c r="J10"/>
      <c r="K10"/>
      <c r="L10"/>
      <c r="M10"/>
      <c r="N10"/>
      <c r="O10"/>
      <c r="P10"/>
      <c r="Q10"/>
      <c r="R10"/>
      <c r="S10"/>
      <c r="T10"/>
    </row>
    <row r="11" spans="1:20">
      <c r="B11" t="s">
        <v>192</v>
      </c>
      <c r="C11" s="198">
        <f>'Program Annual Budget'!$H$10</f>
        <v>0</v>
      </c>
      <c r="D11"/>
      <c r="E11"/>
      <c r="F11"/>
      <c r="G11"/>
      <c r="H11"/>
      <c r="I11"/>
      <c r="J11"/>
      <c r="K11"/>
      <c r="L11"/>
      <c r="M11"/>
      <c r="N11"/>
      <c r="O11"/>
      <c r="P11"/>
      <c r="Q11"/>
      <c r="R11"/>
      <c r="S11"/>
      <c r="T11"/>
    </row>
    <row r="12" spans="1:20">
      <c r="B12" t="s">
        <v>193</v>
      </c>
      <c r="C12" s="1" t="str">
        <f>'Program Annual Budget'!G10</f>
        <v>Original</v>
      </c>
      <c r="D12"/>
      <c r="E12"/>
      <c r="F12"/>
      <c r="G12"/>
      <c r="H12"/>
      <c r="I12"/>
      <c r="J12"/>
      <c r="K12"/>
      <c r="L12"/>
      <c r="M12"/>
      <c r="N12"/>
      <c r="O12"/>
      <c r="P12"/>
      <c r="Q12"/>
      <c r="R12"/>
      <c r="S12"/>
      <c r="T12"/>
    </row>
    <row r="13" spans="1:20">
      <c r="B13" t="s">
        <v>194</v>
      </c>
      <c r="C13" s="199">
        <f>'Program Annual Budget'!H11</f>
        <v>0</v>
      </c>
      <c r="D13"/>
      <c r="E13"/>
      <c r="F13"/>
      <c r="G13"/>
      <c r="H13"/>
      <c r="I13"/>
      <c r="J13"/>
      <c r="K13"/>
      <c r="L13"/>
      <c r="M13"/>
      <c r="N13"/>
      <c r="O13"/>
      <c r="P13"/>
      <c r="Q13"/>
      <c r="R13"/>
      <c r="S13"/>
      <c r="T13" s="388" t="s">
        <v>195</v>
      </c>
    </row>
    <row r="14" spans="1:20" ht="15">
      <c r="A14" s="185" t="s">
        <v>196</v>
      </c>
      <c r="B14"/>
      <c r="C14"/>
      <c r="D14"/>
      <c r="E14"/>
      <c r="F14"/>
      <c r="G14"/>
      <c r="H14"/>
      <c r="I14"/>
      <c r="J14"/>
      <c r="K14"/>
      <c r="L14"/>
      <c r="M14"/>
      <c r="N14"/>
      <c r="O14"/>
      <c r="P14"/>
      <c r="Q14"/>
      <c r="R14" s="200" t="s">
        <v>197</v>
      </c>
      <c r="S14"/>
      <c r="T14" s="388" t="s">
        <v>197</v>
      </c>
    </row>
    <row r="15" spans="1:20">
      <c r="B15" t="s">
        <v>55</v>
      </c>
      <c r="C15" s="201" t="s">
        <v>198</v>
      </c>
      <c r="D15"/>
      <c r="E15" s="201" t="s">
        <v>199</v>
      </c>
      <c r="F15" s="201" t="s">
        <v>200</v>
      </c>
      <c r="G15" s="201" t="s">
        <v>201</v>
      </c>
      <c r="H15" s="201" t="s">
        <v>202</v>
      </c>
      <c r="I15" s="201" t="s">
        <v>203</v>
      </c>
      <c r="J15" s="201" t="s">
        <v>204</v>
      </c>
      <c r="K15" s="201" t="s">
        <v>205</v>
      </c>
      <c r="L15" s="201" t="s">
        <v>206</v>
      </c>
      <c r="M15" s="201" t="s">
        <v>207</v>
      </c>
      <c r="N15" s="201" t="s">
        <v>208</v>
      </c>
      <c r="O15" s="201" t="s">
        <v>209</v>
      </c>
      <c r="P15" s="201" t="s">
        <v>210</v>
      </c>
      <c r="Q15"/>
      <c r="R15" s="201" t="s">
        <v>211</v>
      </c>
      <c r="S15"/>
      <c r="T15" s="388" t="s">
        <v>212</v>
      </c>
    </row>
    <row r="16" spans="1:20" hidden="1">
      <c r="T16" s="186"/>
    </row>
    <row r="17" spans="1:20" hidden="1">
      <c r="E17" s="184">
        <v>3</v>
      </c>
      <c r="F17" s="184">
        <v>4</v>
      </c>
      <c r="G17" s="184">
        <v>5</v>
      </c>
      <c r="H17" s="184">
        <v>6</v>
      </c>
      <c r="I17" s="184">
        <v>7</v>
      </c>
      <c r="J17" s="184">
        <v>8</v>
      </c>
      <c r="K17" s="184">
        <v>9</v>
      </c>
      <c r="L17" s="184">
        <v>10</v>
      </c>
      <c r="M17" s="184">
        <v>11</v>
      </c>
      <c r="N17" s="184">
        <v>12</v>
      </c>
      <c r="O17" s="184">
        <v>13</v>
      </c>
      <c r="P17" s="184">
        <v>14</v>
      </c>
      <c r="T17" s="186"/>
    </row>
    <row r="18" spans="1:20" ht="15" hidden="1">
      <c r="C18" s="186"/>
      <c r="E18" s="185">
        <v>2</v>
      </c>
      <c r="F18" s="185">
        <v>3</v>
      </c>
      <c r="G18" s="185">
        <v>4</v>
      </c>
      <c r="H18" s="185">
        <v>5</v>
      </c>
      <c r="I18" s="185">
        <v>6</v>
      </c>
      <c r="J18" s="185">
        <v>7</v>
      </c>
      <c r="K18" s="185">
        <v>8</v>
      </c>
      <c r="L18" s="185">
        <v>9</v>
      </c>
      <c r="M18" s="185">
        <v>10</v>
      </c>
      <c r="N18" s="185">
        <v>11</v>
      </c>
      <c r="O18" s="185">
        <v>12</v>
      </c>
      <c r="P18" s="185">
        <v>13</v>
      </c>
      <c r="T18" s="186"/>
    </row>
    <row r="19" spans="1:20" ht="15">
      <c r="A19" s="185"/>
      <c r="C19" s="187"/>
      <c r="E19" s="187"/>
      <c r="F19" s="187"/>
      <c r="G19" s="187"/>
      <c r="H19" s="187"/>
      <c r="I19" s="187"/>
      <c r="J19" s="187"/>
      <c r="K19" s="187"/>
      <c r="L19" s="187"/>
      <c r="M19" s="187"/>
      <c r="N19" s="187"/>
      <c r="O19" s="187"/>
      <c r="P19" s="187"/>
      <c r="T19" s="186"/>
    </row>
    <row r="20" spans="1:20" ht="15">
      <c r="A20" s="185" t="s">
        <v>213</v>
      </c>
      <c r="B20" t="s">
        <v>214</v>
      </c>
      <c r="C20" s="202">
        <f>'Program Annual Budget'!E61</f>
        <v>0</v>
      </c>
      <c r="E20" s="188"/>
      <c r="F20" s="188"/>
      <c r="G20" s="188"/>
      <c r="H20" s="188"/>
      <c r="I20" s="188"/>
      <c r="J20" s="188"/>
      <c r="K20" s="188"/>
      <c r="L20" s="188"/>
      <c r="M20" s="188"/>
      <c r="N20" s="188"/>
      <c r="O20" s="188"/>
      <c r="P20" s="188"/>
      <c r="R20" s="204">
        <f>SUM(E20:P20)</f>
        <v>0</v>
      </c>
      <c r="S20"/>
      <c r="T20" s="205">
        <f>+C20-R20</f>
        <v>0</v>
      </c>
    </row>
    <row r="21" spans="1:20" ht="15">
      <c r="A21" s="185" t="s">
        <v>215</v>
      </c>
      <c r="B21" t="s">
        <v>216</v>
      </c>
      <c r="C21" s="203"/>
      <c r="E21" s="188"/>
      <c r="F21" s="188"/>
      <c r="G21" s="188"/>
      <c r="H21" s="188"/>
      <c r="I21" s="188"/>
      <c r="J21" s="188"/>
      <c r="K21" s="188"/>
      <c r="L21" s="188"/>
      <c r="M21" s="188"/>
      <c r="N21" s="188"/>
      <c r="O21" s="188"/>
      <c r="P21" s="188"/>
      <c r="R21" s="204">
        <f>SUM(E21:P21)</f>
        <v>0</v>
      </c>
      <c r="S21"/>
      <c r="T21" s="205">
        <f>+C21-R21</f>
        <v>0</v>
      </c>
    </row>
    <row r="22" spans="1:20" ht="15.75" thickBot="1">
      <c r="A22" s="185"/>
      <c r="B22" t="s">
        <v>217</v>
      </c>
      <c r="C22" s="389">
        <f>SUM(C20:C21)</f>
        <v>0</v>
      </c>
      <c r="E22" s="389">
        <f t="shared" ref="E22:P22" si="0">SUM(E20:E21)</f>
        <v>0</v>
      </c>
      <c r="F22" s="389">
        <f t="shared" si="0"/>
        <v>0</v>
      </c>
      <c r="G22" s="389">
        <f t="shared" si="0"/>
        <v>0</v>
      </c>
      <c r="H22" s="389">
        <f t="shared" si="0"/>
        <v>0</v>
      </c>
      <c r="I22" s="389">
        <f t="shared" si="0"/>
        <v>0</v>
      </c>
      <c r="J22" s="389">
        <f t="shared" si="0"/>
        <v>0</v>
      </c>
      <c r="K22" s="389">
        <f t="shared" si="0"/>
        <v>0</v>
      </c>
      <c r="L22" s="389">
        <f t="shared" si="0"/>
        <v>0</v>
      </c>
      <c r="M22" s="389">
        <f t="shared" si="0"/>
        <v>0</v>
      </c>
      <c r="N22" s="389">
        <f t="shared" si="0"/>
        <v>0</v>
      </c>
      <c r="O22" s="389">
        <f t="shared" si="0"/>
        <v>0</v>
      </c>
      <c r="P22" s="389">
        <f t="shared" si="0"/>
        <v>0</v>
      </c>
      <c r="R22" s="389">
        <f t="shared" ref="R22:T22" si="1">SUM(R20:R21)</f>
        <v>0</v>
      </c>
      <c r="S22"/>
      <c r="T22" s="390">
        <f t="shared" si="1"/>
        <v>0</v>
      </c>
    </row>
    <row r="23" spans="1:20" ht="15">
      <c r="A23" s="190"/>
      <c r="B23"/>
      <c r="C23" s="203"/>
      <c r="R23"/>
      <c r="S23"/>
      <c r="T23" s="205"/>
    </row>
    <row r="24" spans="1:20" ht="15">
      <c r="A24" s="185">
        <v>1</v>
      </c>
      <c r="B24" s="42" t="s">
        <v>218</v>
      </c>
      <c r="C24" s="203">
        <f>'Program Annual Budget'!E19</f>
        <v>0</v>
      </c>
      <c r="E24" s="188"/>
      <c r="F24" s="188"/>
      <c r="G24" s="188"/>
      <c r="H24" s="188"/>
      <c r="I24" s="188"/>
      <c r="J24" s="188"/>
      <c r="K24" s="188"/>
      <c r="L24" s="188"/>
      <c r="M24" s="188"/>
      <c r="N24" s="188"/>
      <c r="O24" s="188"/>
      <c r="P24" s="188"/>
      <c r="R24" s="204">
        <f t="shared" ref="R24:R47" si="2">SUM(E24:P24)</f>
        <v>0</v>
      </c>
      <c r="S24"/>
      <c r="T24" s="205">
        <f t="shared" ref="T24:T47" si="3">+C24-R24</f>
        <v>0</v>
      </c>
    </row>
    <row r="25" spans="1:20" ht="15">
      <c r="A25" s="185">
        <v>2</v>
      </c>
      <c r="B25" s="42" t="s">
        <v>219</v>
      </c>
      <c r="C25" s="203">
        <f>'Program Annual Budget'!E20</f>
        <v>0</v>
      </c>
      <c r="E25" s="188"/>
      <c r="F25" s="188"/>
      <c r="G25" s="188"/>
      <c r="H25" s="188"/>
      <c r="I25" s="188"/>
      <c r="J25" s="188"/>
      <c r="K25" s="188"/>
      <c r="L25" s="188"/>
      <c r="M25" s="188"/>
      <c r="N25" s="188"/>
      <c r="O25" s="188"/>
      <c r="P25" s="188"/>
      <c r="R25" s="204">
        <f t="shared" si="2"/>
        <v>0</v>
      </c>
      <c r="S25"/>
      <c r="T25" s="205">
        <f t="shared" si="3"/>
        <v>0</v>
      </c>
    </row>
    <row r="26" spans="1:20" ht="15">
      <c r="A26" s="185">
        <v>3</v>
      </c>
      <c r="B26" s="42" t="s">
        <v>165</v>
      </c>
      <c r="C26" s="203">
        <f>'3. Recruitment'!E21+'3. Recruitment'!E26</f>
        <v>0</v>
      </c>
      <c r="E26" s="191"/>
      <c r="F26" s="191"/>
      <c r="G26" s="191"/>
      <c r="H26" s="191"/>
      <c r="I26" s="191"/>
      <c r="J26" s="191"/>
      <c r="K26" s="191"/>
      <c r="L26" s="191"/>
      <c r="M26" s="191"/>
      <c r="N26" s="191"/>
      <c r="O26" s="191"/>
      <c r="P26" s="191"/>
      <c r="R26" s="204">
        <f t="shared" si="2"/>
        <v>0</v>
      </c>
      <c r="S26"/>
      <c r="T26" s="205">
        <f t="shared" si="3"/>
        <v>0</v>
      </c>
    </row>
    <row r="27" spans="1:20" ht="15">
      <c r="A27" s="185"/>
      <c r="B27" s="42" t="s">
        <v>166</v>
      </c>
      <c r="C27" s="203">
        <f>'3. Recruitment'!E31</f>
        <v>0</v>
      </c>
      <c r="E27" s="191"/>
      <c r="F27" s="191"/>
      <c r="G27" s="191"/>
      <c r="H27" s="191"/>
      <c r="I27" s="191"/>
      <c r="J27" s="191"/>
      <c r="K27" s="191"/>
      <c r="L27" s="191"/>
      <c r="M27" s="191"/>
      <c r="N27" s="191"/>
      <c r="O27" s="191"/>
      <c r="P27" s="191"/>
      <c r="R27" s="204">
        <f t="shared" si="2"/>
        <v>0</v>
      </c>
      <c r="S27"/>
      <c r="T27" s="205">
        <f t="shared" si="3"/>
        <v>0</v>
      </c>
    </row>
    <row r="28" spans="1:20" ht="15">
      <c r="A28" s="185">
        <v>4</v>
      </c>
      <c r="B28" s="42" t="s">
        <v>167</v>
      </c>
      <c r="C28" s="203">
        <f>'4. Office Supplies'!E21</f>
        <v>0</v>
      </c>
      <c r="E28" s="191"/>
      <c r="F28" s="191"/>
      <c r="G28" s="191"/>
      <c r="H28" s="191"/>
      <c r="I28" s="191"/>
      <c r="J28" s="191"/>
      <c r="K28" s="191"/>
      <c r="L28" s="191"/>
      <c r="M28" s="191"/>
      <c r="N28" s="191"/>
      <c r="O28" s="191"/>
      <c r="P28" s="191"/>
      <c r="R28" s="204">
        <f t="shared" si="2"/>
        <v>0</v>
      </c>
      <c r="S28"/>
      <c r="T28" s="205">
        <f t="shared" si="3"/>
        <v>0</v>
      </c>
    </row>
    <row r="29" spans="1:20" ht="15">
      <c r="A29" s="185"/>
      <c r="B29" s="42" t="s">
        <v>169</v>
      </c>
      <c r="C29" s="203">
        <f>'4. Office Supplies'!E29</f>
        <v>0</v>
      </c>
      <c r="E29" s="191"/>
      <c r="F29" s="191"/>
      <c r="G29" s="191"/>
      <c r="H29" s="191"/>
      <c r="I29" s="191"/>
      <c r="J29" s="191"/>
      <c r="K29" s="191"/>
      <c r="L29" s="191"/>
      <c r="M29" s="191"/>
      <c r="N29" s="191"/>
      <c r="O29" s="191"/>
      <c r="P29" s="191"/>
      <c r="R29" s="204">
        <f t="shared" si="2"/>
        <v>0</v>
      </c>
      <c r="S29"/>
      <c r="T29" s="205">
        <f t="shared" si="3"/>
        <v>0</v>
      </c>
    </row>
    <row r="30" spans="1:20" ht="15">
      <c r="A30" s="185"/>
      <c r="B30" s="42" t="s">
        <v>170</v>
      </c>
      <c r="C30" s="203">
        <f>'4. Office Supplies'!E33</f>
        <v>0</v>
      </c>
      <c r="E30" s="191"/>
      <c r="F30" s="191"/>
      <c r="G30" s="191"/>
      <c r="H30" s="191"/>
      <c r="I30" s="191"/>
      <c r="J30" s="191"/>
      <c r="K30" s="191"/>
      <c r="L30" s="191"/>
      <c r="M30" s="191"/>
      <c r="N30" s="191"/>
      <c r="O30" s="191"/>
      <c r="P30" s="191"/>
      <c r="R30" s="204">
        <f t="shared" si="2"/>
        <v>0</v>
      </c>
      <c r="S30"/>
      <c r="T30" s="205">
        <f t="shared" si="3"/>
        <v>0</v>
      </c>
    </row>
    <row r="31" spans="1:20" ht="15">
      <c r="A31" s="185">
        <v>5</v>
      </c>
      <c r="B31" s="42" t="s">
        <v>171</v>
      </c>
      <c r="C31" s="203">
        <f>'5. Communications'!E20</f>
        <v>0</v>
      </c>
      <c r="E31" s="188"/>
      <c r="F31" s="188"/>
      <c r="G31" s="188"/>
      <c r="H31" s="188"/>
      <c r="I31" s="188"/>
      <c r="J31" s="188"/>
      <c r="K31" s="188"/>
      <c r="L31" s="188"/>
      <c r="M31" s="188"/>
      <c r="N31" s="188"/>
      <c r="O31" s="188"/>
      <c r="P31" s="188"/>
      <c r="R31" s="204">
        <f t="shared" si="2"/>
        <v>0</v>
      </c>
      <c r="S31"/>
      <c r="T31" s="205">
        <f t="shared" si="3"/>
        <v>0</v>
      </c>
    </row>
    <row r="32" spans="1:20" ht="15">
      <c r="A32" s="185"/>
      <c r="B32" s="42" t="s">
        <v>172</v>
      </c>
      <c r="C32" s="203">
        <f>'5. Communications'!E24</f>
        <v>0</v>
      </c>
      <c r="E32" s="188"/>
      <c r="F32" s="188"/>
      <c r="G32" s="188"/>
      <c r="H32" s="188"/>
      <c r="I32" s="188"/>
      <c r="J32" s="188"/>
      <c r="K32" s="188"/>
      <c r="L32" s="188"/>
      <c r="M32" s="188"/>
      <c r="N32" s="188"/>
      <c r="O32" s="188"/>
      <c r="P32" s="188"/>
      <c r="R32" s="204">
        <f t="shared" si="2"/>
        <v>0</v>
      </c>
      <c r="S32"/>
      <c r="T32" s="205">
        <f t="shared" si="3"/>
        <v>0</v>
      </c>
    </row>
    <row r="33" spans="1:20" ht="15">
      <c r="A33" s="185"/>
      <c r="B33" s="42" t="s">
        <v>220</v>
      </c>
      <c r="C33" s="203">
        <f>'5. Communications'!E28</f>
        <v>0</v>
      </c>
      <c r="E33" s="188"/>
      <c r="F33" s="188"/>
      <c r="G33" s="188"/>
      <c r="H33" s="188"/>
      <c r="I33" s="188"/>
      <c r="J33" s="188"/>
      <c r="K33" s="188"/>
      <c r="L33" s="188"/>
      <c r="M33" s="188"/>
      <c r="N33" s="188"/>
      <c r="O33" s="188"/>
      <c r="P33" s="188"/>
      <c r="R33" s="204">
        <f t="shared" si="2"/>
        <v>0</v>
      </c>
      <c r="S33"/>
      <c r="T33" s="205">
        <f t="shared" si="3"/>
        <v>0</v>
      </c>
    </row>
    <row r="34" spans="1:20" ht="15">
      <c r="A34" s="185">
        <v>6</v>
      </c>
      <c r="B34" s="42" t="s">
        <v>221</v>
      </c>
      <c r="C34" s="203">
        <f>'6. Travel'!E21</f>
        <v>0</v>
      </c>
      <c r="E34" s="191"/>
      <c r="F34" s="191"/>
      <c r="G34" s="191"/>
      <c r="H34" s="191"/>
      <c r="I34" s="191"/>
      <c r="J34" s="191"/>
      <c r="K34" s="191"/>
      <c r="L34" s="191"/>
      <c r="M34" s="191"/>
      <c r="N34" s="191"/>
      <c r="O34" s="191"/>
      <c r="P34" s="191"/>
      <c r="R34" s="204">
        <f t="shared" si="2"/>
        <v>0</v>
      </c>
      <c r="S34"/>
      <c r="T34" s="205">
        <f t="shared" si="3"/>
        <v>0</v>
      </c>
    </row>
    <row r="35" spans="1:20" ht="15">
      <c r="A35" s="185"/>
      <c r="B35" s="42" t="s">
        <v>222</v>
      </c>
      <c r="C35" s="203">
        <f>'6. Travel'!E28</f>
        <v>0</v>
      </c>
      <c r="E35" s="191"/>
      <c r="F35" s="191"/>
      <c r="G35" s="191"/>
      <c r="H35" s="191"/>
      <c r="I35" s="191"/>
      <c r="J35" s="191"/>
      <c r="K35" s="191"/>
      <c r="L35" s="191"/>
      <c r="M35" s="191"/>
      <c r="N35" s="191"/>
      <c r="O35" s="191"/>
      <c r="P35" s="191"/>
      <c r="R35" s="204">
        <f t="shared" si="2"/>
        <v>0</v>
      </c>
      <c r="S35"/>
      <c r="T35" s="205">
        <f t="shared" si="3"/>
        <v>0</v>
      </c>
    </row>
    <row r="36" spans="1:20" ht="15">
      <c r="A36" s="185">
        <v>7</v>
      </c>
      <c r="B36" s="42" t="s">
        <v>177</v>
      </c>
      <c r="C36" s="203">
        <f>'7. Equipment'!E20</f>
        <v>0</v>
      </c>
      <c r="E36" s="188"/>
      <c r="F36" s="188"/>
      <c r="G36" s="188"/>
      <c r="H36" s="188"/>
      <c r="I36" s="188"/>
      <c r="J36" s="188"/>
      <c r="K36" s="188"/>
      <c r="L36" s="188"/>
      <c r="M36" s="188"/>
      <c r="N36" s="188"/>
      <c r="O36" s="188"/>
      <c r="P36" s="188"/>
      <c r="R36" s="204">
        <f t="shared" si="2"/>
        <v>0</v>
      </c>
      <c r="S36"/>
      <c r="T36" s="205">
        <f t="shared" si="3"/>
        <v>0</v>
      </c>
    </row>
    <row r="37" spans="1:20" ht="15">
      <c r="A37" s="185"/>
      <c r="B37" s="42" t="s">
        <v>223</v>
      </c>
      <c r="C37" s="203">
        <f>'7. Equipment'!E25</f>
        <v>0</v>
      </c>
      <c r="E37" s="188"/>
      <c r="F37" s="188"/>
      <c r="G37" s="188"/>
      <c r="H37" s="188"/>
      <c r="I37" s="188"/>
      <c r="J37" s="188"/>
      <c r="K37" s="188"/>
      <c r="L37" s="188"/>
      <c r="M37" s="188"/>
      <c r="N37" s="188"/>
      <c r="O37" s="188"/>
      <c r="P37" s="188"/>
      <c r="R37" s="204">
        <f t="shared" si="2"/>
        <v>0</v>
      </c>
      <c r="S37"/>
      <c r="T37" s="205">
        <f t="shared" si="3"/>
        <v>0</v>
      </c>
    </row>
    <row r="38" spans="1:20" ht="15">
      <c r="A38" s="185"/>
      <c r="B38" s="42" t="s">
        <v>179</v>
      </c>
      <c r="C38" s="203">
        <f>'7. Equipment'!E29</f>
        <v>0</v>
      </c>
      <c r="E38" s="188"/>
      <c r="F38" s="188"/>
      <c r="G38" s="188"/>
      <c r="H38" s="188"/>
      <c r="I38" s="188"/>
      <c r="J38" s="188"/>
      <c r="K38" s="188"/>
      <c r="L38" s="188"/>
      <c r="M38" s="188"/>
      <c r="N38" s="188"/>
      <c r="O38" s="188"/>
      <c r="P38" s="188"/>
      <c r="R38" s="204">
        <f t="shared" si="2"/>
        <v>0</v>
      </c>
      <c r="S38"/>
      <c r="T38" s="205">
        <f t="shared" si="3"/>
        <v>0</v>
      </c>
    </row>
    <row r="39" spans="1:20" ht="15">
      <c r="A39" s="185">
        <v>8</v>
      </c>
      <c r="B39" s="42" t="s">
        <v>180</v>
      </c>
      <c r="C39" s="203">
        <f>+'8. Occupancy'!E19</f>
        <v>0</v>
      </c>
      <c r="E39" s="188"/>
      <c r="F39" s="188"/>
      <c r="G39" s="188"/>
      <c r="H39" s="188"/>
      <c r="I39" s="188"/>
      <c r="J39" s="188"/>
      <c r="K39" s="188"/>
      <c r="L39" s="188"/>
      <c r="M39" s="188"/>
      <c r="N39" s="188"/>
      <c r="O39" s="188"/>
      <c r="P39" s="188"/>
      <c r="R39" s="204">
        <f t="shared" si="2"/>
        <v>0</v>
      </c>
      <c r="S39"/>
      <c r="T39" s="205">
        <f t="shared" si="3"/>
        <v>0</v>
      </c>
    </row>
    <row r="40" spans="1:20" ht="15">
      <c r="A40" s="185"/>
      <c r="B40" s="42" t="s">
        <v>224</v>
      </c>
      <c r="C40" s="203">
        <f>+'8. Occupancy'!E28</f>
        <v>0</v>
      </c>
      <c r="E40" s="188"/>
      <c r="F40" s="188"/>
      <c r="G40" s="188"/>
      <c r="H40" s="188"/>
      <c r="I40" s="188"/>
      <c r="J40" s="188"/>
      <c r="K40" s="188"/>
      <c r="L40" s="188"/>
      <c r="M40" s="188"/>
      <c r="N40" s="188"/>
      <c r="O40" s="188"/>
      <c r="P40" s="188"/>
      <c r="R40" s="204">
        <f t="shared" si="2"/>
        <v>0</v>
      </c>
      <c r="S40"/>
      <c r="T40" s="205">
        <f t="shared" si="3"/>
        <v>0</v>
      </c>
    </row>
    <row r="41" spans="1:20" ht="15">
      <c r="A41" s="185"/>
      <c r="B41" s="42" t="s">
        <v>182</v>
      </c>
      <c r="C41" s="203">
        <f>+'9. Professional'!E20</f>
        <v>0</v>
      </c>
      <c r="E41" s="188"/>
      <c r="F41" s="188"/>
      <c r="G41" s="188"/>
      <c r="H41" s="188"/>
      <c r="I41" s="188"/>
      <c r="J41" s="188"/>
      <c r="K41" s="188"/>
      <c r="L41" s="188"/>
      <c r="M41" s="188"/>
      <c r="N41" s="188"/>
      <c r="O41" s="188"/>
      <c r="P41" s="188"/>
      <c r="R41" s="204">
        <f t="shared" si="2"/>
        <v>0</v>
      </c>
      <c r="S41"/>
      <c r="T41" s="205">
        <f t="shared" si="3"/>
        <v>0</v>
      </c>
    </row>
    <row r="42" spans="1:20" ht="15">
      <c r="A42" s="185">
        <v>9</v>
      </c>
      <c r="B42" s="42" t="s">
        <v>183</v>
      </c>
      <c r="C42" s="203">
        <f>+'9. Professional'!E32</f>
        <v>0</v>
      </c>
      <c r="E42" s="188"/>
      <c r="F42" s="188"/>
      <c r="G42" s="188"/>
      <c r="H42" s="188"/>
      <c r="I42" s="188"/>
      <c r="J42" s="188"/>
      <c r="K42" s="188"/>
      <c r="L42" s="188"/>
      <c r="M42" s="188"/>
      <c r="N42" s="188"/>
      <c r="O42" s="188"/>
      <c r="P42" s="188"/>
      <c r="R42" s="204">
        <f t="shared" si="2"/>
        <v>0</v>
      </c>
      <c r="S42"/>
      <c r="T42" s="205">
        <f t="shared" si="3"/>
        <v>0</v>
      </c>
    </row>
    <row r="43" spans="1:20" ht="15">
      <c r="A43" s="185"/>
      <c r="B43" s="42" t="s">
        <v>225</v>
      </c>
      <c r="C43" s="203">
        <f>+'9. Professional'!E26</f>
        <v>0</v>
      </c>
      <c r="E43" s="188"/>
      <c r="F43" s="188"/>
      <c r="G43" s="188"/>
      <c r="H43" s="188"/>
      <c r="I43" s="188"/>
      <c r="J43" s="188"/>
      <c r="K43" s="188"/>
      <c r="L43" s="188"/>
      <c r="M43" s="188"/>
      <c r="N43" s="188"/>
      <c r="O43" s="188"/>
      <c r="P43" s="188"/>
      <c r="R43" s="204">
        <f t="shared" si="2"/>
        <v>0</v>
      </c>
      <c r="S43"/>
      <c r="T43" s="205">
        <f t="shared" si="3"/>
        <v>0</v>
      </c>
    </row>
    <row r="44" spans="1:20" ht="15">
      <c r="A44" s="185"/>
      <c r="B44" s="42" t="s">
        <v>184</v>
      </c>
      <c r="C44" s="203">
        <f>+'10. Dues-Licenses-Advertising'!E20</f>
        <v>0</v>
      </c>
      <c r="E44" s="188"/>
      <c r="F44" s="188"/>
      <c r="G44" s="188"/>
      <c r="H44" s="188"/>
      <c r="I44" s="188"/>
      <c r="J44" s="188"/>
      <c r="K44" s="188"/>
      <c r="L44" s="188"/>
      <c r="M44" s="188"/>
      <c r="N44" s="188"/>
      <c r="O44" s="188"/>
      <c r="P44" s="188"/>
      <c r="R44" s="204">
        <f t="shared" si="2"/>
        <v>0</v>
      </c>
      <c r="S44"/>
      <c r="T44" s="205">
        <f t="shared" si="3"/>
        <v>0</v>
      </c>
    </row>
    <row r="45" spans="1:20" ht="15">
      <c r="A45" s="185"/>
      <c r="B45" s="42" t="s">
        <v>226</v>
      </c>
      <c r="C45" s="203">
        <f>+'10. Dues-Licenses-Advertising'!E25</f>
        <v>0</v>
      </c>
      <c r="E45" s="188"/>
      <c r="F45" s="188"/>
      <c r="G45" s="188"/>
      <c r="H45" s="188"/>
      <c r="I45" s="188"/>
      <c r="J45" s="188"/>
      <c r="K45" s="188"/>
      <c r="L45" s="188"/>
      <c r="M45" s="188"/>
      <c r="N45" s="188"/>
      <c r="O45" s="188"/>
      <c r="P45" s="188"/>
      <c r="R45" s="204">
        <f t="shared" si="2"/>
        <v>0</v>
      </c>
      <c r="S45"/>
      <c r="T45" s="205">
        <f t="shared" si="3"/>
        <v>0</v>
      </c>
    </row>
    <row r="46" spans="1:20" ht="15">
      <c r="A46" s="185"/>
      <c r="B46" s="42" t="s">
        <v>186</v>
      </c>
      <c r="C46" s="203">
        <f>+'10. Dues-Licenses-Advertising'!E30</f>
        <v>0</v>
      </c>
      <c r="E46" s="188"/>
      <c r="F46" s="188"/>
      <c r="G46" s="188"/>
      <c r="H46" s="188"/>
      <c r="I46" s="188"/>
      <c r="J46" s="188"/>
      <c r="K46" s="188"/>
      <c r="L46" s="188"/>
      <c r="M46" s="188"/>
      <c r="N46" s="188"/>
      <c r="O46" s="188"/>
      <c r="P46" s="188"/>
      <c r="R46" s="204">
        <f t="shared" si="2"/>
        <v>0</v>
      </c>
      <c r="S46"/>
      <c r="T46" s="205">
        <f t="shared" si="3"/>
        <v>0</v>
      </c>
    </row>
    <row r="47" spans="1:20" ht="15">
      <c r="A47" s="185">
        <v>10</v>
      </c>
      <c r="B47" t="s">
        <v>188</v>
      </c>
      <c r="C47" s="203">
        <f>+'11. Indirect'!E54</f>
        <v>0</v>
      </c>
      <c r="E47" s="191"/>
      <c r="F47" s="191"/>
      <c r="G47" s="191"/>
      <c r="H47" s="191"/>
      <c r="I47" s="191"/>
      <c r="J47" s="191"/>
      <c r="K47" s="191"/>
      <c r="L47" s="191"/>
      <c r="M47" s="191"/>
      <c r="N47" s="191"/>
      <c r="O47" s="191"/>
      <c r="P47" s="191"/>
      <c r="R47" s="204">
        <f t="shared" si="2"/>
        <v>0</v>
      </c>
      <c r="S47"/>
      <c r="T47" s="205">
        <f t="shared" si="3"/>
        <v>0</v>
      </c>
    </row>
    <row r="48" spans="1:20" ht="13.5" thickBot="1">
      <c r="B48"/>
      <c r="C48" s="389">
        <f>SUM(C24:C47)</f>
        <v>0</v>
      </c>
      <c r="E48" s="389">
        <f t="shared" ref="E48:P48" si="4">SUM(E24:E47)</f>
        <v>0</v>
      </c>
      <c r="F48" s="389">
        <f t="shared" si="4"/>
        <v>0</v>
      </c>
      <c r="G48" s="389">
        <f t="shared" si="4"/>
        <v>0</v>
      </c>
      <c r="H48" s="389">
        <f t="shared" si="4"/>
        <v>0</v>
      </c>
      <c r="I48" s="389">
        <f t="shared" si="4"/>
        <v>0</v>
      </c>
      <c r="J48" s="389">
        <f t="shared" si="4"/>
        <v>0</v>
      </c>
      <c r="K48" s="389">
        <f t="shared" si="4"/>
        <v>0</v>
      </c>
      <c r="L48" s="389">
        <f t="shared" si="4"/>
        <v>0</v>
      </c>
      <c r="M48" s="389">
        <f t="shared" si="4"/>
        <v>0</v>
      </c>
      <c r="N48" s="389">
        <f t="shared" si="4"/>
        <v>0</v>
      </c>
      <c r="O48" s="389">
        <f t="shared" si="4"/>
        <v>0</v>
      </c>
      <c r="P48" s="389">
        <f t="shared" si="4"/>
        <v>0</v>
      </c>
      <c r="R48" s="389">
        <f>SUM(R24:R47)</f>
        <v>0</v>
      </c>
      <c r="S48"/>
      <c r="T48" s="390">
        <f>SUM(T24:T47)</f>
        <v>0</v>
      </c>
    </row>
    <row r="49" spans="2:20">
      <c r="T49" s="186"/>
    </row>
    <row r="50" spans="2:20" ht="13.5" thickBot="1">
      <c r="B50" t="s">
        <v>227</v>
      </c>
      <c r="C50" s="206">
        <f>+C22-C48</f>
        <v>0</v>
      </c>
      <c r="D50"/>
      <c r="E50" s="206">
        <f t="shared" ref="E50:P50" si="5">+E22-E48</f>
        <v>0</v>
      </c>
      <c r="F50" s="206">
        <f t="shared" si="5"/>
        <v>0</v>
      </c>
      <c r="G50" s="206">
        <f t="shared" si="5"/>
        <v>0</v>
      </c>
      <c r="H50" s="206">
        <f t="shared" si="5"/>
        <v>0</v>
      </c>
      <c r="I50" s="206">
        <f t="shared" si="5"/>
        <v>0</v>
      </c>
      <c r="J50" s="206">
        <f t="shared" si="5"/>
        <v>0</v>
      </c>
      <c r="K50" s="206">
        <f t="shared" si="5"/>
        <v>0</v>
      </c>
      <c r="L50" s="206">
        <f t="shared" si="5"/>
        <v>0</v>
      </c>
      <c r="M50" s="206">
        <f t="shared" si="5"/>
        <v>0</v>
      </c>
      <c r="N50" s="206">
        <f t="shared" si="5"/>
        <v>0</v>
      </c>
      <c r="O50" s="206">
        <f t="shared" si="5"/>
        <v>0</v>
      </c>
      <c r="P50" s="206">
        <f t="shared" si="5"/>
        <v>0</v>
      </c>
      <c r="Q50"/>
      <c r="R50" s="206">
        <f>+R22-R48</f>
        <v>0</v>
      </c>
      <c r="S50"/>
      <c r="T50" s="391">
        <f>+T22-T48</f>
        <v>0</v>
      </c>
    </row>
    <row r="51" spans="2:20" ht="13.5" thickTop="1">
      <c r="D51" s="183"/>
    </row>
  </sheetData>
  <sheetProtection algorithmName="SHA-512" hashValue="nilNMfDKZjb9DbcFWONOwnHY/iKi6mv/G2ekKsFLeqXZat/VvuFgJLHwTq1T+kb0ontxoJ43b7wFmdN6JvFq9w==" saltValue="6xgtGL+C79HY8BVMQtSm4A==" spinCount="100000" sheet="1" objects="1" scenarios="1"/>
  <phoneticPr fontId="48" type="noConversion"/>
  <pageMargins left="0.7" right="0.7" top="0.75" bottom="0.75" header="0.3" footer="0.3"/>
  <pageSetup scale="6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9"/>
  <sheetViews>
    <sheetView topLeftCell="A10" workbookViewId="0">
      <selection activeCell="D9" sqref="D9:G9"/>
    </sheetView>
  </sheetViews>
  <sheetFormatPr defaultColWidth="9.28515625" defaultRowHeight="18.75" customHeight="1"/>
  <cols>
    <col min="1" max="1" width="6" style="143" customWidth="1"/>
    <col min="2" max="2" width="3.42578125" style="143" customWidth="1"/>
    <col min="3" max="3" width="36.42578125" style="143" customWidth="1"/>
    <col min="4" max="7" width="15.5703125" style="143" customWidth="1"/>
    <col min="8" max="8" width="62.42578125" style="143" customWidth="1"/>
    <col min="9" max="16384" width="9.28515625" style="143"/>
  </cols>
  <sheetData>
    <row r="1" spans="1:10" s="140" customFormat="1" ht="18.75" customHeight="1">
      <c r="A1" s="374"/>
      <c r="B1" s="374"/>
      <c r="C1" s="374"/>
      <c r="D1" s="374"/>
      <c r="E1" s="374"/>
      <c r="F1" s="374"/>
      <c r="G1" s="374"/>
      <c r="H1" s="374"/>
      <c r="I1" s="392"/>
      <c r="J1" s="392"/>
    </row>
    <row r="2" spans="1:10" s="140" customFormat="1" ht="18.75" customHeight="1">
      <c r="A2" s="374"/>
      <c r="B2" s="374"/>
      <c r="C2" s="374"/>
      <c r="D2" s="318"/>
      <c r="E2" s="318"/>
      <c r="F2" s="318"/>
      <c r="G2" s="318"/>
      <c r="H2" s="218"/>
      <c r="I2" s="392"/>
      <c r="J2" s="392"/>
    </row>
    <row r="3" spans="1:10" s="140" customFormat="1" ht="18.75" customHeight="1">
      <c r="A3" s="374"/>
      <c r="B3" s="374"/>
      <c r="C3" s="374"/>
      <c r="D3" s="318" t="str">
        <f>'Budget Overview'!D2</f>
        <v>Program Annual Budget</v>
      </c>
      <c r="E3" s="318"/>
      <c r="F3" s="318"/>
      <c r="G3" s="318"/>
      <c r="H3" s="218"/>
      <c r="I3" s="392"/>
      <c r="J3" s="392"/>
    </row>
    <row r="4" spans="1:10" s="140" customFormat="1" ht="18.75" customHeight="1">
      <c r="A4" s="374"/>
      <c r="B4" s="374"/>
      <c r="C4" s="374"/>
      <c r="D4" s="318" t="str">
        <f>'Budget Overview'!D3</f>
        <v>July 1, 2024 through June 30, 2025</v>
      </c>
      <c r="E4" s="318"/>
      <c r="F4" s="318"/>
      <c r="G4" s="318"/>
      <c r="H4" s="218"/>
      <c r="I4" s="392"/>
      <c r="J4" s="392"/>
    </row>
    <row r="5" spans="1:10" s="140" customFormat="1" ht="18.75" customHeight="1">
      <c r="A5" s="374"/>
      <c r="B5" s="374"/>
      <c r="C5" s="374"/>
      <c r="D5" s="374"/>
      <c r="E5" s="374"/>
      <c r="F5" s="374"/>
      <c r="G5" s="374"/>
      <c r="H5" s="374"/>
      <c r="I5" s="392"/>
      <c r="J5" s="392"/>
    </row>
    <row r="6" spans="1:10" s="140" customFormat="1" ht="18.75" customHeight="1" thickBot="1">
      <c r="A6" s="374"/>
      <c r="B6" s="374"/>
      <c r="C6" s="374"/>
      <c r="D6" s="374"/>
      <c r="E6" s="374"/>
      <c r="F6" s="374"/>
      <c r="G6" s="374"/>
      <c r="H6" s="374"/>
      <c r="I6" s="392"/>
      <c r="J6" s="392"/>
    </row>
    <row r="7" spans="1:10" s="140" customFormat="1" ht="35.25" customHeight="1" thickBot="1">
      <c r="A7" s="319" t="s">
        <v>149</v>
      </c>
      <c r="B7" s="320"/>
      <c r="C7" s="321"/>
      <c r="D7" s="325" t="str">
        <f>IF(' CNHC Use Only'!$B$7=2,TRIM('Budget Overview'!#REF!),' CNHC Use Only'!B3)</f>
        <v>--- Please Select your Agency and Program ---</v>
      </c>
      <c r="E7" s="326"/>
      <c r="F7" s="326"/>
      <c r="G7" s="327"/>
      <c r="H7" s="219"/>
      <c r="I7" s="392"/>
      <c r="J7" s="392"/>
    </row>
    <row r="8" spans="1:10" s="140" customFormat="1" ht="35.25" customHeight="1" thickBot="1">
      <c r="A8" s="319" t="s">
        <v>56</v>
      </c>
      <c r="B8" s="320"/>
      <c r="C8" s="321"/>
      <c r="D8" s="325" t="str">
        <f>IF(' CNHC Use Only'!$B$7=2,TRIM('Budget Overview'!#REF!),' CNHC Use Only'!B4)</f>
        <v>N/A</v>
      </c>
      <c r="E8" s="326"/>
      <c r="F8" s="326"/>
      <c r="G8" s="327"/>
      <c r="H8" s="219"/>
      <c r="I8" s="392"/>
      <c r="J8" s="392"/>
    </row>
    <row r="9" spans="1:10" s="140" customFormat="1" ht="35.25" customHeight="1" thickBot="1">
      <c r="A9" s="319" t="s">
        <v>150</v>
      </c>
      <c r="B9" s="320"/>
      <c r="C9" s="321"/>
      <c r="D9" s="325">
        <f>IF(' CNHC Use Only'!$B$7=2,TRIM('Budget Overview'!#REF!),' CNHC Use Only'!B5)</f>
        <v>0</v>
      </c>
      <c r="E9" s="326"/>
      <c r="F9" s="326"/>
      <c r="G9" s="327"/>
      <c r="H9" s="219"/>
      <c r="I9" s="392"/>
      <c r="J9" s="392"/>
    </row>
    <row r="10" spans="1:10" s="140" customFormat="1" ht="35.25" customHeight="1" thickBot="1">
      <c r="A10" s="40"/>
      <c r="B10" s="40"/>
      <c r="C10" s="40"/>
      <c r="D10" s="40"/>
      <c r="E10" s="40"/>
      <c r="F10" s="40"/>
      <c r="G10" s="40"/>
      <c r="H10" s="40"/>
      <c r="I10" s="141"/>
      <c r="J10" s="141"/>
    </row>
    <row r="11" spans="1:10" s="121" customFormat="1" ht="21.75" customHeight="1" thickBot="1">
      <c r="A11" s="328" t="s">
        <v>228</v>
      </c>
      <c r="B11" s="329"/>
      <c r="C11" s="329"/>
      <c r="D11" s="329"/>
      <c r="E11" s="329"/>
      <c r="F11" s="329"/>
      <c r="G11" s="330"/>
      <c r="H11" s="47"/>
    </row>
    <row r="12" spans="1:10" s="121" customFormat="1" ht="21.75" customHeight="1">
      <c r="A12"/>
      <c r="B12"/>
      <c r="C12"/>
      <c r="D12"/>
      <c r="E12"/>
      <c r="F12"/>
      <c r="G12"/>
      <c r="H12"/>
    </row>
    <row r="13" spans="1:10" s="121" customFormat="1" ht="21.75" customHeight="1">
      <c r="A13" s="5" t="s">
        <v>229</v>
      </c>
      <c r="B13"/>
      <c r="C13"/>
      <c r="D13"/>
      <c r="E13"/>
      <c r="F13"/>
      <c r="G13"/>
      <c r="H13"/>
    </row>
    <row r="14" spans="1:10" s="141" customFormat="1" ht="18.75" customHeight="1">
      <c r="A14" s="5" t="s">
        <v>230</v>
      </c>
      <c r="B14" s="40"/>
      <c r="C14" s="40"/>
      <c r="D14" s="40"/>
      <c r="E14" s="40"/>
      <c r="F14" s="40"/>
      <c r="G14" s="40"/>
      <c r="H14" s="40"/>
    </row>
    <row r="15" spans="1:10" s="141" customFormat="1" ht="18.75" customHeight="1">
      <c r="A15" s="5" t="s">
        <v>231</v>
      </c>
      <c r="B15" s="40"/>
      <c r="C15" s="40"/>
      <c r="D15" s="40"/>
      <c r="E15" s="40"/>
      <c r="F15" s="40"/>
      <c r="G15" s="40"/>
      <c r="H15" s="40"/>
    </row>
    <row r="16" spans="1:10" s="140" customFormat="1" ht="22.5" customHeight="1">
      <c r="A16" s="5" t="s">
        <v>232</v>
      </c>
      <c r="B16" s="374"/>
      <c r="C16" s="374"/>
      <c r="D16"/>
      <c r="E16"/>
      <c r="F16"/>
      <c r="G16"/>
      <c r="H16"/>
      <c r="I16" s="392"/>
      <c r="J16" s="392"/>
    </row>
    <row r="17" spans="1:8" s="140" customFormat="1" ht="22.5" customHeight="1">
      <c r="A17" s="5" t="s">
        <v>233</v>
      </c>
      <c r="B17" s="374"/>
      <c r="C17" s="374"/>
      <c r="D17"/>
      <c r="E17"/>
      <c r="F17"/>
      <c r="G17"/>
      <c r="H17"/>
    </row>
    <row r="18" spans="1:8" s="140" customFormat="1" ht="22.5" customHeight="1">
      <c r="A18" s="40"/>
      <c r="B18" s="374"/>
      <c r="C18" s="374"/>
      <c r="D18"/>
      <c r="E18"/>
      <c r="F18"/>
      <c r="G18"/>
      <c r="H18"/>
    </row>
    <row r="19" spans="1:8" s="140" customFormat="1" ht="38.25">
      <c r="A19" s="157" t="s">
        <v>234</v>
      </c>
      <c r="B19" s="374"/>
      <c r="C19" s="374"/>
      <c r="D19" s="298" t="s">
        <v>235</v>
      </c>
      <c r="E19" s="298" t="s">
        <v>235</v>
      </c>
      <c r="F19" s="298" t="s">
        <v>235</v>
      </c>
      <c r="G19" s="220" t="s">
        <v>236</v>
      </c>
      <c r="H19" s="221" t="s">
        <v>237</v>
      </c>
    </row>
    <row r="20" spans="1:8" s="140" customFormat="1" ht="12.75">
      <c r="A20" s="374"/>
      <c r="B20" s="374"/>
      <c r="C20" s="374"/>
      <c r="D20" s="121"/>
      <c r="E20" s="121"/>
      <c r="F20" s="121"/>
      <c r="G20"/>
      <c r="H20" s="121"/>
    </row>
    <row r="21" spans="1:8" s="140" customFormat="1" ht="15.75">
      <c r="A21" s="157" t="s">
        <v>161</v>
      </c>
      <c r="B21" s="157"/>
      <c r="C21" s="374"/>
      <c r="D21" s="392"/>
      <c r="E21" s="392"/>
      <c r="F21" s="392"/>
      <c r="G21" s="158"/>
      <c r="H21" s="207"/>
    </row>
    <row r="22" spans="1:8" s="140" customFormat="1" ht="15">
      <c r="A22" s="374"/>
      <c r="B22" s="376">
        <v>1</v>
      </c>
      <c r="C22" s="377" t="s">
        <v>162</v>
      </c>
      <c r="D22" s="80"/>
      <c r="E22" s="80"/>
      <c r="F22" s="80"/>
      <c r="G22" s="227">
        <f>(SUM(D22:F22))</f>
        <v>0</v>
      </c>
      <c r="H22" s="208"/>
    </row>
    <row r="23" spans="1:8" s="140" customFormat="1" ht="15">
      <c r="A23" s="374"/>
      <c r="B23" s="376">
        <v>2</v>
      </c>
      <c r="C23" s="377" t="s">
        <v>163</v>
      </c>
      <c r="D23" s="80"/>
      <c r="E23" s="80"/>
      <c r="F23" s="80"/>
      <c r="G23" s="227">
        <f>(SUM(D23:F23))</f>
        <v>0</v>
      </c>
      <c r="H23" s="208"/>
    </row>
    <row r="24" spans="1:8" s="140" customFormat="1" ht="14.25">
      <c r="A24" s="374"/>
      <c r="B24" s="374"/>
      <c r="C24" s="379"/>
      <c r="D24" s="209"/>
      <c r="E24" s="209"/>
      <c r="F24" s="209"/>
      <c r="G24" s="228"/>
      <c r="H24" s="210"/>
    </row>
    <row r="25" spans="1:8" s="140" customFormat="1" ht="15.75">
      <c r="A25" s="157" t="s">
        <v>164</v>
      </c>
      <c r="B25" s="157"/>
      <c r="C25" s="374"/>
      <c r="D25" s="211"/>
      <c r="E25" s="211"/>
      <c r="F25" s="211"/>
      <c r="G25" s="229"/>
      <c r="H25" s="212"/>
    </row>
    <row r="26" spans="1:8" s="140" customFormat="1" ht="15">
      <c r="A26" s="374"/>
      <c r="B26" s="164">
        <v>3</v>
      </c>
      <c r="C26" s="165" t="s">
        <v>165</v>
      </c>
      <c r="D26" s="80"/>
      <c r="E26" s="80"/>
      <c r="F26" s="80"/>
      <c r="G26" s="227">
        <f t="shared" ref="G26:G51" si="0">(SUM(D26:F26))</f>
        <v>0</v>
      </c>
      <c r="H26" s="208"/>
    </row>
    <row r="27" spans="1:8" s="140" customFormat="1" ht="15">
      <c r="A27" s="374"/>
      <c r="B27" s="164"/>
      <c r="C27" s="165" t="s">
        <v>166</v>
      </c>
      <c r="D27" s="80"/>
      <c r="E27" s="80"/>
      <c r="F27" s="80"/>
      <c r="G27" s="227">
        <f t="shared" si="0"/>
        <v>0</v>
      </c>
      <c r="H27" s="208"/>
    </row>
    <row r="28" spans="1:8" s="140" customFormat="1" ht="15">
      <c r="A28" s="374"/>
      <c r="B28" s="164">
        <v>4</v>
      </c>
      <c r="C28" s="165" t="s">
        <v>167</v>
      </c>
      <c r="D28" s="80"/>
      <c r="E28" s="80"/>
      <c r="F28" s="80"/>
      <c r="G28" s="227">
        <f t="shared" si="0"/>
        <v>0</v>
      </c>
      <c r="H28" s="208"/>
    </row>
    <row r="29" spans="1:8" s="140" customFormat="1" ht="15">
      <c r="A29" s="374"/>
      <c r="B29" s="164"/>
      <c r="C29" s="165" t="s">
        <v>168</v>
      </c>
      <c r="D29" s="80"/>
      <c r="E29" s="80"/>
      <c r="F29" s="80"/>
      <c r="G29" s="227">
        <f t="shared" si="0"/>
        <v>0</v>
      </c>
      <c r="H29" s="208"/>
    </row>
    <row r="30" spans="1:8" s="140" customFormat="1" ht="15">
      <c r="A30" s="374"/>
      <c r="B30" s="166"/>
      <c r="C30" s="165" t="s">
        <v>169</v>
      </c>
      <c r="D30" s="80"/>
      <c r="E30" s="80"/>
      <c r="F30" s="80"/>
      <c r="G30" s="227">
        <f t="shared" si="0"/>
        <v>0</v>
      </c>
      <c r="H30" s="208"/>
    </row>
    <row r="31" spans="1:8" s="140" customFormat="1" ht="15">
      <c r="A31" s="374"/>
      <c r="B31" s="166"/>
      <c r="C31" s="165" t="s">
        <v>170</v>
      </c>
      <c r="D31" s="80"/>
      <c r="E31" s="80"/>
      <c r="F31" s="80"/>
      <c r="G31" s="227">
        <f t="shared" si="0"/>
        <v>0</v>
      </c>
      <c r="H31" s="208"/>
    </row>
    <row r="32" spans="1:8" s="140" customFormat="1" ht="15">
      <c r="A32" s="374"/>
      <c r="B32" s="164">
        <v>5</v>
      </c>
      <c r="C32" s="165" t="s">
        <v>171</v>
      </c>
      <c r="D32" s="80"/>
      <c r="E32" s="80"/>
      <c r="F32" s="80"/>
      <c r="G32" s="227">
        <f t="shared" si="0"/>
        <v>0</v>
      </c>
      <c r="H32" s="208"/>
    </row>
    <row r="33" spans="1:8" s="140" customFormat="1" ht="15">
      <c r="A33" s="374"/>
      <c r="B33" s="166"/>
      <c r="C33" s="165" t="s">
        <v>172</v>
      </c>
      <c r="D33" s="80"/>
      <c r="E33" s="80"/>
      <c r="F33" s="80"/>
      <c r="G33" s="227">
        <f t="shared" si="0"/>
        <v>0</v>
      </c>
      <c r="H33" s="208"/>
    </row>
    <row r="34" spans="1:8" s="140" customFormat="1" ht="15">
      <c r="A34" s="374"/>
      <c r="B34" s="166"/>
      <c r="C34" s="165" t="s">
        <v>173</v>
      </c>
      <c r="D34" s="80"/>
      <c r="E34" s="80"/>
      <c r="F34" s="80"/>
      <c r="G34" s="227">
        <f t="shared" si="0"/>
        <v>0</v>
      </c>
      <c r="H34" s="208"/>
    </row>
    <row r="35" spans="1:8" s="140" customFormat="1" ht="15">
      <c r="A35" s="374"/>
      <c r="B35" s="164">
        <v>6</v>
      </c>
      <c r="C35" s="165" t="s">
        <v>221</v>
      </c>
      <c r="D35" s="80"/>
      <c r="E35" s="80"/>
      <c r="F35" s="80"/>
      <c r="G35" s="227">
        <f t="shared" si="0"/>
        <v>0</v>
      </c>
      <c r="H35" s="208"/>
    </row>
    <row r="36" spans="1:8" s="140" customFormat="1" ht="15">
      <c r="A36" s="374"/>
      <c r="B36" s="166">
        <v>6.1</v>
      </c>
      <c r="C36" s="165" t="s">
        <v>175</v>
      </c>
      <c r="D36" s="80"/>
      <c r="E36" s="80"/>
      <c r="F36" s="80"/>
      <c r="G36" s="227">
        <f t="shared" si="0"/>
        <v>0</v>
      </c>
      <c r="H36" s="208"/>
    </row>
    <row r="37" spans="1:8" s="140" customFormat="1" ht="15">
      <c r="A37" s="374"/>
      <c r="B37" s="166"/>
      <c r="C37" s="165" t="s">
        <v>176</v>
      </c>
      <c r="D37" s="80"/>
      <c r="E37" s="80"/>
      <c r="F37" s="80"/>
      <c r="G37" s="227">
        <f t="shared" si="0"/>
        <v>0</v>
      </c>
      <c r="H37" s="208"/>
    </row>
    <row r="38" spans="1:8" s="140" customFormat="1" ht="15">
      <c r="A38" s="374"/>
      <c r="B38" s="164">
        <v>7</v>
      </c>
      <c r="C38" s="165" t="s">
        <v>177</v>
      </c>
      <c r="D38" s="80"/>
      <c r="E38" s="80"/>
      <c r="F38" s="80"/>
      <c r="G38" s="227">
        <f t="shared" si="0"/>
        <v>0</v>
      </c>
      <c r="H38" s="208"/>
    </row>
    <row r="39" spans="1:8" s="140" customFormat="1" ht="15">
      <c r="A39" s="374"/>
      <c r="B39" s="166"/>
      <c r="C39" s="165" t="s">
        <v>178</v>
      </c>
      <c r="D39" s="80"/>
      <c r="E39" s="80"/>
      <c r="F39" s="80"/>
      <c r="G39" s="227">
        <f t="shared" si="0"/>
        <v>0</v>
      </c>
      <c r="H39" s="208"/>
    </row>
    <row r="40" spans="1:8" s="140" customFormat="1" ht="15">
      <c r="A40" s="374"/>
      <c r="B40" s="166"/>
      <c r="C40" s="165" t="s">
        <v>238</v>
      </c>
      <c r="D40" s="80"/>
      <c r="E40" s="80"/>
      <c r="F40" s="80"/>
      <c r="G40" s="227">
        <f t="shared" si="0"/>
        <v>0</v>
      </c>
      <c r="H40" s="208"/>
    </row>
    <row r="41" spans="1:8" s="140" customFormat="1" ht="15">
      <c r="A41" s="374"/>
      <c r="B41" s="164">
        <v>8</v>
      </c>
      <c r="C41" s="165" t="s">
        <v>180</v>
      </c>
      <c r="D41" s="80"/>
      <c r="E41" s="80"/>
      <c r="F41" s="80"/>
      <c r="G41" s="227">
        <f t="shared" si="0"/>
        <v>0</v>
      </c>
      <c r="H41" s="208"/>
    </row>
    <row r="42" spans="1:8" s="140" customFormat="1" ht="15">
      <c r="A42" s="374"/>
      <c r="B42" s="166"/>
      <c r="C42" s="165" t="s">
        <v>224</v>
      </c>
      <c r="D42" s="80"/>
      <c r="E42" s="80"/>
      <c r="F42" s="80"/>
      <c r="G42" s="227">
        <f t="shared" si="0"/>
        <v>0</v>
      </c>
      <c r="H42" s="208"/>
    </row>
    <row r="43" spans="1:8" s="140" customFormat="1" ht="15">
      <c r="A43" s="374"/>
      <c r="B43" s="164">
        <v>9</v>
      </c>
      <c r="C43" s="165" t="s">
        <v>182</v>
      </c>
      <c r="D43" s="80"/>
      <c r="E43" s="80"/>
      <c r="F43" s="80"/>
      <c r="G43" s="227">
        <f t="shared" si="0"/>
        <v>0</v>
      </c>
      <c r="H43" s="208"/>
    </row>
    <row r="44" spans="1:8" s="140" customFormat="1" ht="15">
      <c r="A44" s="374"/>
      <c r="B44" s="166"/>
      <c r="C44" s="165" t="s">
        <v>239</v>
      </c>
      <c r="D44" s="80"/>
      <c r="E44" s="80"/>
      <c r="F44" s="80"/>
      <c r="G44" s="227">
        <f t="shared" si="0"/>
        <v>0</v>
      </c>
      <c r="H44" s="208"/>
    </row>
    <row r="45" spans="1:8" s="140" customFormat="1" ht="15">
      <c r="A45" s="374"/>
      <c r="B45" s="166"/>
      <c r="C45" s="165" t="s">
        <v>240</v>
      </c>
      <c r="D45" s="80"/>
      <c r="E45" s="80"/>
      <c r="F45" s="80"/>
      <c r="G45" s="227">
        <f t="shared" si="0"/>
        <v>0</v>
      </c>
      <c r="H45" s="208"/>
    </row>
    <row r="46" spans="1:8" s="140" customFormat="1" ht="15">
      <c r="A46" s="374"/>
      <c r="B46" s="166"/>
      <c r="C46" s="165" t="s">
        <v>241</v>
      </c>
      <c r="D46" s="80"/>
      <c r="E46" s="80"/>
      <c r="F46" s="80"/>
      <c r="G46" s="227">
        <f t="shared" si="0"/>
        <v>0</v>
      </c>
      <c r="H46" s="208"/>
    </row>
    <row r="47" spans="1:8" s="140" customFormat="1" ht="15">
      <c r="A47" s="374"/>
      <c r="B47" s="166"/>
      <c r="C47" s="165" t="s">
        <v>242</v>
      </c>
      <c r="D47" s="80"/>
      <c r="E47" s="80"/>
      <c r="F47" s="80"/>
      <c r="G47" s="227">
        <f t="shared" si="0"/>
        <v>0</v>
      </c>
      <c r="H47" s="208"/>
    </row>
    <row r="48" spans="1:8" s="140" customFormat="1" ht="15">
      <c r="A48" s="374"/>
      <c r="B48" s="166"/>
      <c r="C48" s="165" t="s">
        <v>183</v>
      </c>
      <c r="D48" s="80"/>
      <c r="E48" s="80"/>
      <c r="F48" s="80"/>
      <c r="G48" s="227">
        <f t="shared" si="0"/>
        <v>0</v>
      </c>
      <c r="H48" s="208"/>
    </row>
    <row r="49" spans="1:8" s="140" customFormat="1" ht="15">
      <c r="A49" s="374"/>
      <c r="B49" s="222">
        <v>10</v>
      </c>
      <c r="C49" s="165" t="s">
        <v>184</v>
      </c>
      <c r="D49" s="80"/>
      <c r="E49" s="80"/>
      <c r="F49" s="80"/>
      <c r="G49" s="227">
        <f t="shared" si="0"/>
        <v>0</v>
      </c>
      <c r="H49" s="208"/>
    </row>
    <row r="50" spans="1:8" s="140" customFormat="1" ht="15">
      <c r="A50" s="374"/>
      <c r="B50" s="166"/>
      <c r="C50" s="165" t="s">
        <v>185</v>
      </c>
      <c r="D50" s="80"/>
      <c r="E50" s="80"/>
      <c r="F50" s="80"/>
      <c r="G50" s="227">
        <f t="shared" si="0"/>
        <v>0</v>
      </c>
      <c r="H50" s="208"/>
    </row>
    <row r="51" spans="1:8" s="140" customFormat="1" ht="15">
      <c r="A51" s="374"/>
      <c r="B51" s="166"/>
      <c r="C51" s="165" t="s">
        <v>186</v>
      </c>
      <c r="D51" s="80"/>
      <c r="E51" s="80"/>
      <c r="F51" s="80"/>
      <c r="G51" s="227">
        <f t="shared" si="0"/>
        <v>0</v>
      </c>
      <c r="H51" s="208"/>
    </row>
    <row r="52" spans="1:8" s="140" customFormat="1" ht="14.25">
      <c r="A52" s="374"/>
      <c r="B52" s="374"/>
      <c r="C52" s="374"/>
      <c r="D52" s="213"/>
      <c r="E52" s="213"/>
      <c r="F52" s="213"/>
      <c r="G52" s="230"/>
      <c r="H52" s="212"/>
    </row>
    <row r="53" spans="1:8" s="142" customFormat="1" ht="16.5" thickBot="1">
      <c r="A53" s="223" t="s">
        <v>187</v>
      </c>
      <c r="B53" s="223"/>
      <c r="C53" s="224"/>
      <c r="D53" s="231">
        <f>(SUM(D22:D51))</f>
        <v>0</v>
      </c>
      <c r="E53" s="231">
        <f>(SUM(E22:E51))</f>
        <v>0</v>
      </c>
      <c r="F53" s="231">
        <f t="shared" ref="F53:G53" si="1">(SUM(F22:F51))</f>
        <v>0</v>
      </c>
      <c r="G53" s="231">
        <f t="shared" si="1"/>
        <v>0</v>
      </c>
      <c r="H53" s="214"/>
    </row>
    <row r="54" spans="1:8" s="140" customFormat="1" ht="9.75" customHeight="1">
      <c r="A54" s="157"/>
      <c r="B54" s="157"/>
      <c r="C54" s="374"/>
      <c r="D54" s="209"/>
      <c r="E54" s="209"/>
      <c r="F54" s="209"/>
      <c r="G54" s="232"/>
      <c r="H54" s="215"/>
    </row>
    <row r="55" spans="1:8" s="140" customFormat="1" ht="15.75">
      <c r="A55" s="157" t="s">
        <v>188</v>
      </c>
      <c r="B55" s="157"/>
      <c r="C55" s="374"/>
      <c r="D55" s="216"/>
      <c r="E55" s="216"/>
      <c r="F55" s="216"/>
      <c r="G55" s="233"/>
      <c r="H55" s="217"/>
    </row>
    <row r="56" spans="1:8" s="140" customFormat="1" ht="15">
      <c r="A56" s="374"/>
      <c r="B56" s="376">
        <v>11</v>
      </c>
      <c r="C56" s="377" t="s">
        <v>188</v>
      </c>
      <c r="D56" s="65"/>
      <c r="E56" s="65"/>
      <c r="F56" s="65">
        <v>0</v>
      </c>
      <c r="G56" s="227">
        <f>(SUM(D56:F56))</f>
        <v>0</v>
      </c>
      <c r="H56" s="235" t="s">
        <v>243</v>
      </c>
    </row>
    <row r="57" spans="1:8" s="140" customFormat="1" ht="20.65" customHeight="1">
      <c r="A57" s="157"/>
      <c r="B57" s="157"/>
      <c r="C57" s="374"/>
      <c r="D57" s="294" t="str">
        <f>IF(D56&gt;'CF Modified Total Direct Costs'!B28,"ERROR","")</f>
        <v/>
      </c>
      <c r="E57" s="294" t="str">
        <f>IF(E56&gt;'CF Modified Total Direct Costs'!C28,"ERROR","")</f>
        <v/>
      </c>
      <c r="F57" s="294" t="str">
        <f>IF(F56&gt;'CF Modified Total Direct Costs'!D28,"ERROR","")</f>
        <v/>
      </c>
      <c r="G57" s="232"/>
      <c r="H57" s="295" t="s">
        <v>244</v>
      </c>
    </row>
    <row r="58" spans="1:8" s="142" customFormat="1" ht="16.5" thickBot="1">
      <c r="A58" s="225" t="s">
        <v>245</v>
      </c>
      <c r="B58" s="225"/>
      <c r="C58" s="226"/>
      <c r="D58" s="234">
        <f>(SUM(D53:D56))</f>
        <v>0</v>
      </c>
      <c r="E58" s="234">
        <f t="shared" ref="E58:G58" si="2">(SUM(E53:E56))</f>
        <v>0</v>
      </c>
      <c r="F58" s="234">
        <f t="shared" si="2"/>
        <v>0</v>
      </c>
      <c r="G58" s="234">
        <f t="shared" si="2"/>
        <v>0</v>
      </c>
      <c r="H58" s="214"/>
    </row>
    <row r="59" spans="1:8" ht="18.75" customHeight="1" thickTop="1">
      <c r="A59" s="393"/>
      <c r="B59" s="393"/>
      <c r="C59" s="394"/>
      <c r="D59" s="393"/>
      <c r="E59" s="393"/>
      <c r="F59" s="393"/>
      <c r="G59" s="393"/>
      <c r="H59" s="393"/>
    </row>
  </sheetData>
  <sheetProtection algorithmName="SHA-512" hashValue="7k4r40d+XwPyNZxD1JhukA4/+SmB/QHVUrcrCJBtq+izJYhIZgZRRfgEyPLTGuSIqqTn4W1l2xKEbIZZ8kwygQ==" saltValue="PNGvm3XyiXQWZBK5RnYLkA==" spinCount="100000" sheet="1" objects="1" scenarios="1"/>
  <mergeCells count="10">
    <mergeCell ref="A9:C9"/>
    <mergeCell ref="D9:G9"/>
    <mergeCell ref="A11:G11"/>
    <mergeCell ref="D2:G2"/>
    <mergeCell ref="D3:G3"/>
    <mergeCell ref="D4:G4"/>
    <mergeCell ref="A7:C7"/>
    <mergeCell ref="D7:G7"/>
    <mergeCell ref="A8:C8"/>
    <mergeCell ref="D8:G8"/>
  </mergeCells>
  <phoneticPr fontId="19" type="noConversion"/>
  <pageMargins left="0.7" right="0.7" top="0.75" bottom="0.75" header="0.3" footer="0.3"/>
  <pageSetup scale="7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1FC2C-9C02-46E4-AEFF-51C6BF5BAD2C}">
  <dimension ref="A2:D28"/>
  <sheetViews>
    <sheetView workbookViewId="0">
      <selection activeCell="N42" sqref="N42"/>
    </sheetView>
  </sheetViews>
  <sheetFormatPr defaultColWidth="9.28515625" defaultRowHeight="12.75"/>
  <cols>
    <col min="1" max="1" width="26.7109375" style="42" customWidth="1"/>
    <col min="2" max="2" width="10.42578125" style="273" bestFit="1" customWidth="1"/>
    <col min="3" max="3" width="11.42578125" style="42" bestFit="1" customWidth="1"/>
    <col min="4" max="4" width="12.28515625" style="42" customWidth="1"/>
    <col min="5" max="16384" width="9.28515625" style="42"/>
  </cols>
  <sheetData>
    <row r="2" spans="1:4">
      <c r="A2" s="272" t="s">
        <v>246</v>
      </c>
      <c r="B2" s="298" t="str">
        <f>'Carry Forward Funding'!D19</f>
        <v>FY xx</v>
      </c>
      <c r="C2" s="298" t="str">
        <f>'Carry Forward Funding'!E19</f>
        <v>FY xx</v>
      </c>
      <c r="D2" s="298" t="str">
        <f>'Carry Forward Funding'!F19</f>
        <v>FY xx</v>
      </c>
    </row>
    <row r="3" spans="1:4">
      <c r="A3" s="272"/>
    </row>
    <row r="4" spans="1:4">
      <c r="A4" s="272" t="s">
        <v>187</v>
      </c>
      <c r="B4" s="273">
        <f>'Carry Forward Funding'!D53</f>
        <v>0</v>
      </c>
      <c r="C4" s="273">
        <f>'Carry Forward Funding'!E53</f>
        <v>0</v>
      </c>
      <c r="D4" s="273">
        <f>'Carry Forward Funding'!F53</f>
        <v>0</v>
      </c>
    </row>
    <row r="5" spans="1:4">
      <c r="A5" s="272" t="s">
        <v>247</v>
      </c>
      <c r="C5" s="273"/>
      <c r="D5" s="273"/>
    </row>
    <row r="6" spans="1:4">
      <c r="A6" s="272" t="s">
        <v>248</v>
      </c>
      <c r="B6" s="273">
        <f>-'Carry Forward Funding'!D40</f>
        <v>0</v>
      </c>
      <c r="C6" s="273">
        <f>-'Carry Forward Funding'!E40</f>
        <v>0</v>
      </c>
      <c r="D6" s="273">
        <f>-'Carry Forward Funding'!F40</f>
        <v>0</v>
      </c>
    </row>
    <row r="7" spans="1:4">
      <c r="A7" s="272" t="s">
        <v>249</v>
      </c>
      <c r="C7" s="273"/>
      <c r="D7" s="273"/>
    </row>
    <row r="8" spans="1:4">
      <c r="A8" s="274" t="s">
        <v>250</v>
      </c>
      <c r="B8" s="273">
        <f>-'Carry Forward Funding'!D38</f>
        <v>0</v>
      </c>
      <c r="C8" s="273">
        <f>-'Carry Forward Funding'!E38</f>
        <v>0</v>
      </c>
      <c r="D8" s="273">
        <f>-'Carry Forward Funding'!F38</f>
        <v>0</v>
      </c>
    </row>
    <row r="9" spans="1:4">
      <c r="A9" s="274" t="s">
        <v>251</v>
      </c>
      <c r="B9" s="273">
        <f>-'Carry Forward Funding'!D41</f>
        <v>0</v>
      </c>
      <c r="C9" s="273">
        <f>-'Carry Forward Funding'!E41</f>
        <v>0</v>
      </c>
      <c r="D9" s="273">
        <f>-'Carry Forward Funding'!F41</f>
        <v>0</v>
      </c>
    </row>
    <row r="10" spans="1:4">
      <c r="A10" s="274" t="s">
        <v>252</v>
      </c>
      <c r="B10" s="273">
        <f>-'Carry Forward Funding'!D37</f>
        <v>0</v>
      </c>
      <c r="C10" s="273">
        <f>-'Carry Forward Funding'!E37</f>
        <v>0</v>
      </c>
      <c r="D10" s="273">
        <f>-'Carry Forward Funding'!F37</f>
        <v>0</v>
      </c>
    </row>
    <row r="11" spans="1:4">
      <c r="A11" s="272" t="s">
        <v>253</v>
      </c>
      <c r="C11" s="273"/>
      <c r="D11" s="273"/>
    </row>
    <row r="12" spans="1:4">
      <c r="A12" s="272" t="s">
        <v>254</v>
      </c>
      <c r="C12" s="273"/>
      <c r="D12" s="273"/>
    </row>
    <row r="13" spans="1:4">
      <c r="A13" s="272" t="s">
        <v>255</v>
      </c>
      <c r="B13" s="273">
        <f>-'Carry Forward Funding'!D29</f>
        <v>0</v>
      </c>
      <c r="C13" s="273">
        <f>-'Carry Forward Funding'!E29</f>
        <v>0</v>
      </c>
      <c r="D13" s="273">
        <f>-'Carry Forward Funding'!F29</f>
        <v>0</v>
      </c>
    </row>
    <row r="14" spans="1:4">
      <c r="A14" s="274" t="s">
        <v>256</v>
      </c>
      <c r="C14" s="273"/>
      <c r="D14" s="273"/>
    </row>
    <row r="15" spans="1:4">
      <c r="A15" s="272"/>
      <c r="C15" s="273"/>
      <c r="D15" s="273"/>
    </row>
    <row r="16" spans="1:4">
      <c r="A16" s="272" t="s">
        <v>257</v>
      </c>
      <c r="B16" s="273">
        <f>IF('Carry Forward Funding'!D44&gt;25000,-('Carry Forward Funding'!D44-25000),0)</f>
        <v>0</v>
      </c>
      <c r="C16" s="273">
        <f>IF('Carry Forward Funding'!E44&gt;25000,-('Carry Forward Funding'!E44-25000),0)</f>
        <v>0</v>
      </c>
      <c r="D16" s="273">
        <f>IF('Carry Forward Funding'!F44&gt;25000,-('Carry Forward Funding'!F44-25000),0)</f>
        <v>0</v>
      </c>
    </row>
    <row r="17" spans="1:4">
      <c r="A17" s="272" t="s">
        <v>257</v>
      </c>
      <c r="B17" s="273">
        <f>IF('Carry Forward Funding'!D45&gt;25000,-('Carry Forward Funding'!D45-25000),0)</f>
        <v>0</v>
      </c>
      <c r="C17" s="273">
        <f>IF('Carry Forward Funding'!E45&gt;25000,-('Carry Forward Funding'!E45-25000),0)</f>
        <v>0</v>
      </c>
      <c r="D17" s="273">
        <f>IF('Carry Forward Funding'!F45&gt;25000,-('Carry Forward Funding'!F45-25000),0)</f>
        <v>0</v>
      </c>
    </row>
    <row r="18" spans="1:4">
      <c r="A18" s="272" t="s">
        <v>257</v>
      </c>
      <c r="B18" s="273">
        <f>IF('Carry Forward Funding'!D46&gt;25000,-('Carry Forward Funding'!D46-25000),0)</f>
        <v>0</v>
      </c>
      <c r="C18" s="273">
        <f>IF('Carry Forward Funding'!E46&gt;25000,-('Carry Forward Funding'!E46-25000),0)</f>
        <v>0</v>
      </c>
      <c r="D18" s="273">
        <f>IF('Carry Forward Funding'!F46&gt;25000,-('Carry Forward Funding'!F46-25000),0)</f>
        <v>0</v>
      </c>
    </row>
    <row r="19" spans="1:4">
      <c r="A19" s="272" t="s">
        <v>257</v>
      </c>
      <c r="B19" s="273">
        <f>IF('Carry Forward Funding'!D47&gt;25000,-('Carry Forward Funding'!D47-25000),0)</f>
        <v>0</v>
      </c>
      <c r="C19" s="273">
        <f>IF('Carry Forward Funding'!E47&gt;25000,-('Carry Forward Funding'!E47-25000),0)</f>
        <v>0</v>
      </c>
      <c r="D19" s="273">
        <f>IF('Carry Forward Funding'!F47&gt;25000,-('Carry Forward Funding'!F47-25000),0)</f>
        <v>0</v>
      </c>
    </row>
    <row r="20" spans="1:4">
      <c r="A20" s="272"/>
      <c r="C20" s="273"/>
      <c r="D20" s="273"/>
    </row>
    <row r="21" spans="1:4">
      <c r="A21" s="272" t="s">
        <v>258</v>
      </c>
      <c r="B21" s="273">
        <f>SUM(B2:B14)</f>
        <v>0</v>
      </c>
      <c r="C21" s="273">
        <f>SUM(C2:C14)</f>
        <v>0</v>
      </c>
      <c r="D21" s="273">
        <f>SUM(D2:D14)</f>
        <v>0</v>
      </c>
    </row>
    <row r="22" spans="1:4" ht="14.25">
      <c r="A22" s="275"/>
      <c r="C22" s="273"/>
      <c r="D22" s="273"/>
    </row>
    <row r="23" spans="1:4">
      <c r="A23" s="272" t="s">
        <v>259</v>
      </c>
      <c r="B23" s="273">
        <f>B21*0.1</f>
        <v>0</v>
      </c>
      <c r="C23" s="273">
        <f>C21*0.1</f>
        <v>0</v>
      </c>
      <c r="D23" s="273">
        <f>D21*0.1</f>
        <v>0</v>
      </c>
    </row>
    <row r="24" spans="1:4">
      <c r="C24" s="273"/>
      <c r="D24" s="273"/>
    </row>
    <row r="25" spans="1:4">
      <c r="A25" s="42" t="s">
        <v>260</v>
      </c>
      <c r="B25" s="42"/>
    </row>
    <row r="26" spans="1:4">
      <c r="A26" s="297"/>
      <c r="B26" s="293">
        <f>B21*A26</f>
        <v>0</v>
      </c>
      <c r="C26" s="293">
        <f>C21*A26</f>
        <v>0</v>
      </c>
      <c r="D26" s="293">
        <f>D21*B26</f>
        <v>0</v>
      </c>
    </row>
    <row r="28" spans="1:4">
      <c r="A28" s="54" t="s">
        <v>261</v>
      </c>
      <c r="B28" s="293">
        <f>IF(A25&gt;0,B26,B23)</f>
        <v>0</v>
      </c>
      <c r="C28" s="293">
        <f>IF(A26&gt;0,C26,C23)</f>
        <v>0</v>
      </c>
      <c r="D28" s="293">
        <f>IF(A26&gt;0,D26,D23)</f>
        <v>0</v>
      </c>
    </row>
  </sheetData>
  <sheetProtection algorithmName="SHA-512" hashValue="p+dHYB6+T1LoufKPgLNQUD2SZRR9x0wJgInluTxjRVK5pFnfEd9+gpLaIx9i2mg1AWM+kX7oFLRwAwo3zQ9ffw==" saltValue="yOagPWTSLAL3Fa4xUwEFeA==" spinCount="100000" sheet="1" objects="1" scenarios="1"/>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I56"/>
  <sheetViews>
    <sheetView topLeftCell="A8" workbookViewId="0">
      <selection activeCell="I22" sqref="I22"/>
    </sheetView>
  </sheetViews>
  <sheetFormatPr defaultColWidth="9.28515625" defaultRowHeight="18.75" customHeight="1"/>
  <cols>
    <col min="1" max="1" width="6" style="143" customWidth="1"/>
    <col min="2" max="2" width="3.42578125" style="143" customWidth="1"/>
    <col min="3" max="3" width="36.42578125" style="143" customWidth="1"/>
    <col min="4" max="7" width="15.5703125" style="143" customWidth="1"/>
    <col min="8" max="16384" width="9.28515625" style="143"/>
  </cols>
  <sheetData>
    <row r="1" spans="1:9" s="140" customFormat="1" ht="18.75" customHeight="1">
      <c r="A1" s="374"/>
      <c r="B1" s="374"/>
      <c r="C1" s="374"/>
      <c r="D1" s="374"/>
      <c r="E1" s="374"/>
      <c r="F1" s="374"/>
      <c r="G1" s="374"/>
      <c r="H1" s="392"/>
      <c r="I1" s="392"/>
    </row>
    <row r="2" spans="1:9" s="140" customFormat="1" ht="18.75" customHeight="1">
      <c r="A2" s="374"/>
      <c r="B2" s="374"/>
      <c r="C2" s="374"/>
      <c r="D2" s="318"/>
      <c r="E2" s="318"/>
      <c r="F2" s="318"/>
      <c r="G2" s="318"/>
      <c r="H2" s="392"/>
      <c r="I2" s="392"/>
    </row>
    <row r="3" spans="1:9" s="140" customFormat="1" ht="18.75" customHeight="1">
      <c r="A3" s="374"/>
      <c r="B3" s="374"/>
      <c r="C3" s="374"/>
      <c r="D3" s="318" t="str">
        <f>'Budget Overview'!D2</f>
        <v>Program Annual Budget</v>
      </c>
      <c r="E3" s="318"/>
      <c r="F3" s="318"/>
      <c r="G3" s="318"/>
      <c r="H3" s="392"/>
      <c r="I3" s="392"/>
    </row>
    <row r="4" spans="1:9" s="140" customFormat="1" ht="18.75" customHeight="1">
      <c r="A4" s="374"/>
      <c r="B4" s="374"/>
      <c r="C4" s="374"/>
      <c r="D4" s="318" t="str">
        <f>'Budget Overview'!D3</f>
        <v>July 1, 2024 through June 30, 2025</v>
      </c>
      <c r="E4" s="318"/>
      <c r="F4" s="318"/>
      <c r="G4" s="318"/>
      <c r="H4" s="392"/>
      <c r="I4" s="392"/>
    </row>
    <row r="5" spans="1:9" s="140" customFormat="1" ht="18.75" customHeight="1">
      <c r="A5" s="374"/>
      <c r="B5" s="374"/>
      <c r="C5" s="374"/>
      <c r="D5" s="374"/>
      <c r="E5" s="374"/>
      <c r="F5" s="374"/>
      <c r="G5" s="374"/>
      <c r="H5" s="392"/>
      <c r="I5" s="392"/>
    </row>
    <row r="6" spans="1:9" s="140" customFormat="1" ht="18.75" customHeight="1" thickBot="1">
      <c r="A6" s="374"/>
      <c r="B6" s="374"/>
      <c r="C6" s="374"/>
      <c r="D6" s="374"/>
      <c r="E6" s="374"/>
      <c r="F6" s="374"/>
      <c r="G6" s="374"/>
      <c r="H6" s="392"/>
      <c r="I6" s="392"/>
    </row>
    <row r="7" spans="1:9" s="140" customFormat="1" ht="35.25" customHeight="1" thickBot="1">
      <c r="A7" s="319" t="s">
        <v>149</v>
      </c>
      <c r="B7" s="320"/>
      <c r="C7" s="321"/>
      <c r="D7" s="325" t="str">
        <f>IF(' CNHC Use Only'!$B$7=2,TRIM('Budget Overview'!#REF!),' CNHC Use Only'!B3)</f>
        <v>--- Please Select your Agency and Program ---</v>
      </c>
      <c r="E7" s="326"/>
      <c r="F7" s="326"/>
      <c r="G7" s="327"/>
      <c r="H7" s="392"/>
      <c r="I7" s="392"/>
    </row>
    <row r="8" spans="1:9" s="140" customFormat="1" ht="35.25" customHeight="1" thickBot="1">
      <c r="A8" s="319" t="s">
        <v>56</v>
      </c>
      <c r="B8" s="320"/>
      <c r="C8" s="321"/>
      <c r="D8" s="325" t="str">
        <f>IF(' CNHC Use Only'!$B$7=2,TRIM('Budget Overview'!#REF!),' CNHC Use Only'!B4)</f>
        <v>N/A</v>
      </c>
      <c r="E8" s="326"/>
      <c r="F8" s="326"/>
      <c r="G8" s="327"/>
      <c r="H8" s="392"/>
      <c r="I8" s="392"/>
    </row>
    <row r="9" spans="1:9" s="140" customFormat="1" ht="35.25" customHeight="1" thickBot="1">
      <c r="A9" s="319" t="s">
        <v>150</v>
      </c>
      <c r="B9" s="320"/>
      <c r="C9" s="321"/>
      <c r="D9" s="325">
        <f>IF(' CNHC Use Only'!$B$7=2,TRIM('Budget Overview'!#REF!),' CNHC Use Only'!B5)</f>
        <v>0</v>
      </c>
      <c r="E9" s="326"/>
      <c r="F9" s="326"/>
      <c r="G9" s="327"/>
      <c r="H9" s="392"/>
      <c r="I9" s="392"/>
    </row>
    <row r="10" spans="1:9" s="140" customFormat="1" ht="35.25" customHeight="1" thickBot="1">
      <c r="A10" s="40"/>
      <c r="B10" s="40"/>
      <c r="C10" s="40"/>
      <c r="D10" s="40"/>
      <c r="E10" s="40"/>
      <c r="F10" s="40"/>
      <c r="G10" s="40"/>
      <c r="H10" s="141"/>
      <c r="I10" s="141"/>
    </row>
    <row r="11" spans="1:9" s="121" customFormat="1" ht="21.75" customHeight="1" thickBot="1">
      <c r="A11" s="328" t="s">
        <v>228</v>
      </c>
      <c r="B11" s="329"/>
      <c r="C11" s="329"/>
      <c r="D11" s="329"/>
      <c r="E11" s="329"/>
      <c r="F11" s="329"/>
      <c r="G11" s="330"/>
    </row>
    <row r="12" spans="1:9" s="121" customFormat="1" ht="21.75" customHeight="1">
      <c r="A12"/>
      <c r="B12"/>
      <c r="C12"/>
      <c r="D12"/>
      <c r="E12"/>
      <c r="F12"/>
      <c r="G12"/>
    </row>
    <row r="13" spans="1:9" s="121" customFormat="1" ht="21.75" customHeight="1">
      <c r="A13" s="5" t="s">
        <v>229</v>
      </c>
      <c r="B13"/>
      <c r="C13"/>
      <c r="D13"/>
      <c r="E13"/>
      <c r="F13"/>
      <c r="G13"/>
    </row>
    <row r="14" spans="1:9" s="141" customFormat="1" ht="18.75" customHeight="1">
      <c r="A14" s="5" t="s">
        <v>262</v>
      </c>
      <c r="B14" s="40"/>
      <c r="C14" s="40"/>
      <c r="D14" s="40"/>
      <c r="E14" s="40"/>
      <c r="F14" s="40"/>
      <c r="G14" s="40"/>
    </row>
    <row r="15" spans="1:9" s="141" customFormat="1" ht="18.75" customHeight="1">
      <c r="A15" s="5" t="s">
        <v>231</v>
      </c>
      <c r="B15" s="40"/>
      <c r="C15" s="40"/>
      <c r="D15" s="40"/>
      <c r="E15" s="40"/>
      <c r="F15" s="40"/>
      <c r="G15" s="40"/>
    </row>
    <row r="16" spans="1:9" s="140" customFormat="1" ht="22.5" customHeight="1">
      <c r="A16" s="5" t="s">
        <v>232</v>
      </c>
      <c r="B16" s="374"/>
      <c r="C16" s="374"/>
      <c r="D16"/>
      <c r="E16"/>
      <c r="F16"/>
      <c r="G16"/>
      <c r="H16" s="392"/>
      <c r="I16" s="392"/>
    </row>
    <row r="17" spans="1:7" s="140" customFormat="1" ht="22.5" customHeight="1">
      <c r="A17" s="5" t="s">
        <v>233</v>
      </c>
      <c r="B17" s="374"/>
      <c r="C17" s="374"/>
      <c r="D17"/>
      <c r="E17"/>
      <c r="F17"/>
      <c r="G17"/>
    </row>
    <row r="18" spans="1:7" s="140" customFormat="1" ht="22.5" customHeight="1">
      <c r="A18" s="40"/>
      <c r="B18" s="374"/>
      <c r="C18" s="374"/>
      <c r="D18"/>
      <c r="E18"/>
      <c r="F18"/>
      <c r="G18"/>
    </row>
    <row r="19" spans="1:7" s="140" customFormat="1" ht="25.5">
      <c r="A19" s="157" t="s">
        <v>234</v>
      </c>
      <c r="B19" s="374"/>
      <c r="C19" s="374"/>
      <c r="D19" s="299"/>
      <c r="E19" s="299"/>
      <c r="F19" s="300"/>
      <c r="G19" s="236" t="s">
        <v>263</v>
      </c>
    </row>
    <row r="20" spans="1:7" s="140" customFormat="1" ht="12.75">
      <c r="A20" s="374"/>
      <c r="B20" s="374"/>
      <c r="C20" s="374"/>
      <c r="D20"/>
      <c r="E20"/>
      <c r="F20"/>
      <c r="G20"/>
    </row>
    <row r="21" spans="1:7" s="140" customFormat="1" ht="15.75">
      <c r="A21" s="157" t="s">
        <v>161</v>
      </c>
      <c r="B21" s="157"/>
      <c r="C21" s="374"/>
      <c r="D21" s="374"/>
      <c r="E21" s="374"/>
      <c r="F21" s="374"/>
      <c r="G21" s="158"/>
    </row>
    <row r="22" spans="1:7" s="140" customFormat="1" ht="15">
      <c r="A22" s="374"/>
      <c r="B22" s="376">
        <v>1</v>
      </c>
      <c r="C22" s="377" t="s">
        <v>162</v>
      </c>
      <c r="D22" s="80"/>
      <c r="E22" s="80"/>
      <c r="F22" s="80"/>
      <c r="G22" s="227">
        <f>(SUM(D22:F22))</f>
        <v>0</v>
      </c>
    </row>
    <row r="23" spans="1:7" s="140" customFormat="1" ht="15">
      <c r="A23" s="374"/>
      <c r="B23" s="376">
        <v>2</v>
      </c>
      <c r="C23" s="377" t="s">
        <v>163</v>
      </c>
      <c r="D23" s="80"/>
      <c r="E23" s="80"/>
      <c r="F23" s="80"/>
      <c r="G23" s="227">
        <f>(SUM(D23:F23))</f>
        <v>0</v>
      </c>
    </row>
    <row r="24" spans="1:7" s="140" customFormat="1" ht="14.25">
      <c r="A24" s="374"/>
      <c r="B24" s="374"/>
      <c r="C24" s="379"/>
      <c r="D24" s="209"/>
      <c r="E24" s="209"/>
      <c r="F24" s="209"/>
      <c r="G24" s="228"/>
    </row>
    <row r="25" spans="1:7" s="140" customFormat="1" ht="15.75">
      <c r="A25" s="157" t="s">
        <v>164</v>
      </c>
      <c r="B25" s="157"/>
      <c r="C25" s="374"/>
      <c r="D25" s="211"/>
      <c r="E25" s="211"/>
      <c r="F25" s="211"/>
      <c r="G25" s="229"/>
    </row>
    <row r="26" spans="1:7" s="140" customFormat="1" ht="15">
      <c r="A26" s="374"/>
      <c r="B26" s="376">
        <v>3</v>
      </c>
      <c r="C26" s="165" t="s">
        <v>165</v>
      </c>
      <c r="D26" s="80"/>
      <c r="E26" s="80"/>
      <c r="F26" s="80"/>
      <c r="G26" s="227">
        <f t="shared" ref="G26:G48" si="0">(SUM(D26:F26))</f>
        <v>0</v>
      </c>
    </row>
    <row r="27" spans="1:7" s="140" customFormat="1" ht="15">
      <c r="A27" s="374"/>
      <c r="B27" s="376"/>
      <c r="C27" s="165" t="s">
        <v>166</v>
      </c>
      <c r="D27" s="80"/>
      <c r="E27" s="80"/>
      <c r="F27" s="80"/>
      <c r="G27" s="227">
        <f t="shared" si="0"/>
        <v>0</v>
      </c>
    </row>
    <row r="28" spans="1:7" s="140" customFormat="1" ht="15">
      <c r="A28" s="374"/>
      <c r="B28" s="376">
        <v>4</v>
      </c>
      <c r="C28" s="165" t="s">
        <v>167</v>
      </c>
      <c r="D28" s="80"/>
      <c r="E28" s="80"/>
      <c r="F28" s="80"/>
      <c r="G28" s="227">
        <f t="shared" si="0"/>
        <v>0</v>
      </c>
    </row>
    <row r="29" spans="1:7" s="140" customFormat="1" ht="15">
      <c r="A29" s="374"/>
      <c r="B29" s="376"/>
      <c r="C29" s="165" t="s">
        <v>168</v>
      </c>
      <c r="D29" s="80"/>
      <c r="E29" s="80"/>
      <c r="F29" s="80"/>
      <c r="G29" s="227">
        <f t="shared" si="0"/>
        <v>0</v>
      </c>
    </row>
    <row r="30" spans="1:7" s="140" customFormat="1" ht="15">
      <c r="A30" s="374"/>
      <c r="B30" s="376"/>
      <c r="C30" s="165" t="s">
        <v>169</v>
      </c>
      <c r="D30" s="80"/>
      <c r="E30" s="80"/>
      <c r="F30" s="80"/>
      <c r="G30" s="227">
        <f t="shared" si="0"/>
        <v>0</v>
      </c>
    </row>
    <row r="31" spans="1:7" s="140" customFormat="1" ht="15">
      <c r="A31" s="374"/>
      <c r="B31" s="376"/>
      <c r="C31" s="165" t="s">
        <v>170</v>
      </c>
      <c r="D31" s="80"/>
      <c r="E31" s="80"/>
      <c r="F31" s="80"/>
      <c r="G31" s="227">
        <f t="shared" si="0"/>
        <v>0</v>
      </c>
    </row>
    <row r="32" spans="1:7" s="140" customFormat="1" ht="15">
      <c r="A32" s="374"/>
      <c r="B32" s="376">
        <v>5</v>
      </c>
      <c r="C32" s="165" t="s">
        <v>171</v>
      </c>
      <c r="D32" s="80"/>
      <c r="E32" s="80"/>
      <c r="F32" s="80"/>
      <c r="G32" s="227">
        <f t="shared" si="0"/>
        <v>0</v>
      </c>
    </row>
    <row r="33" spans="1:7" s="140" customFormat="1" ht="15">
      <c r="A33" s="374"/>
      <c r="B33" s="376"/>
      <c r="C33" s="165" t="s">
        <v>172</v>
      </c>
      <c r="D33" s="80"/>
      <c r="E33" s="80"/>
      <c r="F33" s="80"/>
      <c r="G33" s="227">
        <f t="shared" si="0"/>
        <v>0</v>
      </c>
    </row>
    <row r="34" spans="1:7" s="140" customFormat="1" ht="15">
      <c r="A34" s="374"/>
      <c r="B34" s="376"/>
      <c r="C34" s="165" t="s">
        <v>264</v>
      </c>
      <c r="D34" s="80"/>
      <c r="E34" s="80"/>
      <c r="F34" s="80"/>
      <c r="G34" s="227">
        <f t="shared" si="0"/>
        <v>0</v>
      </c>
    </row>
    <row r="35" spans="1:7" s="140" customFormat="1" ht="15">
      <c r="A35" s="374"/>
      <c r="B35" s="376">
        <v>6</v>
      </c>
      <c r="C35" s="165" t="s">
        <v>221</v>
      </c>
      <c r="D35" s="80"/>
      <c r="E35" s="80"/>
      <c r="F35" s="80"/>
      <c r="G35" s="227">
        <f t="shared" si="0"/>
        <v>0</v>
      </c>
    </row>
    <row r="36" spans="1:7" s="140" customFormat="1" ht="15">
      <c r="A36" s="374"/>
      <c r="B36" s="376"/>
      <c r="C36" s="165" t="s">
        <v>175</v>
      </c>
      <c r="D36" s="80"/>
      <c r="E36" s="80"/>
      <c r="F36" s="80"/>
      <c r="G36" s="227">
        <f t="shared" si="0"/>
        <v>0</v>
      </c>
    </row>
    <row r="37" spans="1:7" s="140" customFormat="1" ht="15">
      <c r="A37" s="374"/>
      <c r="B37" s="376"/>
      <c r="C37" s="165" t="s">
        <v>176</v>
      </c>
      <c r="D37" s="80"/>
      <c r="E37" s="80"/>
      <c r="F37" s="80"/>
      <c r="G37" s="227">
        <f t="shared" si="0"/>
        <v>0</v>
      </c>
    </row>
    <row r="38" spans="1:7" s="140" customFormat="1" ht="15">
      <c r="A38" s="374"/>
      <c r="B38" s="376">
        <v>7</v>
      </c>
      <c r="C38" s="165" t="s">
        <v>177</v>
      </c>
      <c r="D38" s="80"/>
      <c r="E38" s="80"/>
      <c r="F38" s="80"/>
      <c r="G38" s="227">
        <f t="shared" si="0"/>
        <v>0</v>
      </c>
    </row>
    <row r="39" spans="1:7" s="140" customFormat="1" ht="15">
      <c r="A39" s="374"/>
      <c r="B39" s="376"/>
      <c r="C39" s="165" t="s">
        <v>178</v>
      </c>
      <c r="D39" s="80"/>
      <c r="E39" s="80"/>
      <c r="F39" s="80"/>
      <c r="G39" s="227">
        <f t="shared" si="0"/>
        <v>0</v>
      </c>
    </row>
    <row r="40" spans="1:7" s="140" customFormat="1" ht="15">
      <c r="A40" s="374"/>
      <c r="B40" s="376"/>
      <c r="C40" s="165" t="s">
        <v>179</v>
      </c>
      <c r="D40" s="80"/>
      <c r="E40" s="80"/>
      <c r="F40" s="80"/>
      <c r="G40" s="227">
        <f t="shared" si="0"/>
        <v>0</v>
      </c>
    </row>
    <row r="41" spans="1:7" s="140" customFormat="1" ht="15">
      <c r="A41" s="374"/>
      <c r="B41" s="376">
        <v>8</v>
      </c>
      <c r="C41" s="165" t="s">
        <v>180</v>
      </c>
      <c r="D41" s="80"/>
      <c r="E41" s="80"/>
      <c r="F41" s="80"/>
      <c r="G41" s="227">
        <f t="shared" si="0"/>
        <v>0</v>
      </c>
    </row>
    <row r="42" spans="1:7" s="140" customFormat="1" ht="15">
      <c r="A42" s="374"/>
      <c r="B42" s="376"/>
      <c r="C42" s="165" t="s">
        <v>224</v>
      </c>
      <c r="D42" s="80"/>
      <c r="E42" s="80"/>
      <c r="F42" s="80"/>
      <c r="G42" s="227">
        <f t="shared" si="0"/>
        <v>0</v>
      </c>
    </row>
    <row r="43" spans="1:7" s="140" customFormat="1" ht="15">
      <c r="A43" s="374"/>
      <c r="B43" s="376">
        <v>9</v>
      </c>
      <c r="C43" s="165" t="s">
        <v>182</v>
      </c>
      <c r="D43" s="80"/>
      <c r="E43" s="80"/>
      <c r="F43" s="80"/>
      <c r="G43" s="227">
        <f t="shared" si="0"/>
        <v>0</v>
      </c>
    </row>
    <row r="44" spans="1:7" s="140" customFormat="1" ht="15">
      <c r="A44" s="374"/>
      <c r="B44" s="376"/>
      <c r="C44" s="165" t="s">
        <v>265</v>
      </c>
      <c r="D44" s="80"/>
      <c r="E44" s="80"/>
      <c r="F44" s="80"/>
      <c r="G44" s="227">
        <f t="shared" si="0"/>
        <v>0</v>
      </c>
    </row>
    <row r="45" spans="1:7" s="140" customFormat="1" ht="15">
      <c r="A45" s="374"/>
      <c r="B45" s="376"/>
      <c r="C45" s="165" t="s">
        <v>183</v>
      </c>
      <c r="D45" s="80"/>
      <c r="E45" s="80"/>
      <c r="F45" s="80"/>
      <c r="G45" s="227">
        <f t="shared" si="0"/>
        <v>0</v>
      </c>
    </row>
    <row r="46" spans="1:7" s="140" customFormat="1" ht="15">
      <c r="A46" s="374"/>
      <c r="B46" s="376">
        <v>10</v>
      </c>
      <c r="C46" s="165" t="s">
        <v>184</v>
      </c>
      <c r="D46" s="80"/>
      <c r="E46" s="80"/>
      <c r="F46" s="80"/>
      <c r="G46" s="227">
        <f t="shared" si="0"/>
        <v>0</v>
      </c>
    </row>
    <row r="47" spans="1:7" s="140" customFormat="1" ht="15">
      <c r="A47" s="374"/>
      <c r="B47" s="376"/>
      <c r="C47" s="165" t="s">
        <v>185</v>
      </c>
      <c r="D47" s="80"/>
      <c r="E47" s="80"/>
      <c r="F47" s="80"/>
      <c r="G47" s="227">
        <f t="shared" si="0"/>
        <v>0</v>
      </c>
    </row>
    <row r="48" spans="1:7" s="140" customFormat="1" ht="15">
      <c r="A48" s="374"/>
      <c r="B48" s="376"/>
      <c r="C48" s="165" t="s">
        <v>186</v>
      </c>
      <c r="D48" s="80"/>
      <c r="E48" s="80"/>
      <c r="F48" s="80"/>
      <c r="G48" s="227">
        <f t="shared" si="0"/>
        <v>0</v>
      </c>
    </row>
    <row r="49" spans="1:7" s="140" customFormat="1" ht="14.25">
      <c r="A49" s="374"/>
      <c r="B49" s="374"/>
      <c r="C49" s="374"/>
      <c r="D49" s="212"/>
      <c r="E49" s="212"/>
      <c r="F49" s="212"/>
      <c r="G49" s="237"/>
    </row>
    <row r="50" spans="1:7" s="142" customFormat="1" ht="16.5" thickBot="1">
      <c r="A50" s="223" t="s">
        <v>187</v>
      </c>
      <c r="B50" s="223"/>
      <c r="C50" s="224"/>
      <c r="D50" s="231">
        <f>(SUM(D22:D48))</f>
        <v>0</v>
      </c>
      <c r="E50" s="231">
        <f t="shared" ref="E50:F50" si="1">(SUM(E22:E48))</f>
        <v>0</v>
      </c>
      <c r="F50" s="231">
        <f t="shared" si="1"/>
        <v>0</v>
      </c>
      <c r="G50" s="231">
        <f>(SUM(G22:G48))</f>
        <v>0</v>
      </c>
    </row>
    <row r="51" spans="1:7" s="140" customFormat="1" ht="8.25" customHeight="1">
      <c r="A51" s="157"/>
      <c r="B51" s="157"/>
      <c r="C51" s="374"/>
      <c r="D51" s="209"/>
      <c r="E51" s="209"/>
      <c r="F51" s="209"/>
      <c r="G51" s="232"/>
    </row>
    <row r="52" spans="1:7" s="140" customFormat="1" ht="15.75">
      <c r="A52" s="157" t="s">
        <v>188</v>
      </c>
      <c r="B52" s="157"/>
      <c r="C52" s="374"/>
      <c r="D52" s="216"/>
      <c r="E52" s="216"/>
      <c r="F52" s="216"/>
      <c r="G52" s="233"/>
    </row>
    <row r="53" spans="1:7" s="140" customFormat="1" ht="15">
      <c r="A53" s="374"/>
      <c r="B53" s="376">
        <v>11</v>
      </c>
      <c r="C53" s="377" t="s">
        <v>188</v>
      </c>
      <c r="D53" s="65"/>
      <c r="E53" s="65"/>
      <c r="F53" s="65"/>
      <c r="G53" s="227">
        <f>(SUM(D53:F53))</f>
        <v>0</v>
      </c>
    </row>
    <row r="54" spans="1:7" s="140" customFormat="1" ht="8.25" customHeight="1">
      <c r="A54" s="157"/>
      <c r="B54" s="157"/>
      <c r="C54" s="374"/>
      <c r="D54" s="209"/>
      <c r="E54" s="209"/>
      <c r="F54" s="209"/>
      <c r="G54" s="232"/>
    </row>
    <row r="55" spans="1:7" s="142" customFormat="1" ht="16.5" thickBot="1">
      <c r="A55" s="225" t="s">
        <v>245</v>
      </c>
      <c r="B55" s="225"/>
      <c r="C55" s="226"/>
      <c r="D55" s="234">
        <f>(SUM(D50:D53))</f>
        <v>0</v>
      </c>
      <c r="E55" s="234">
        <f t="shared" ref="E55:G55" si="2">(SUM(E50:E53))</f>
        <v>0</v>
      </c>
      <c r="F55" s="234">
        <f t="shared" si="2"/>
        <v>0</v>
      </c>
      <c r="G55" s="234">
        <f t="shared" si="2"/>
        <v>0</v>
      </c>
    </row>
    <row r="56" spans="1:7" ht="18.75" customHeight="1" thickTop="1">
      <c r="A56" s="393"/>
      <c r="B56" s="393"/>
      <c r="C56" s="394"/>
      <c r="D56" s="393"/>
      <c r="E56" s="393"/>
      <c r="F56" s="393"/>
      <c r="G56" s="393"/>
    </row>
  </sheetData>
  <sheetProtection algorithmName="SHA-512" hashValue="FGnr4vs7BXY/7WP5AO+biqRYiDarptZdp9v7AwPQfIqkml1pg1JxeiFONsViQoGA7AapP1OI8pUs0XTcBfoung==" saltValue="l7dEOIL233UhhbzeJmhzYQ==" spinCount="100000" sheet="1" objects="1" scenarios="1"/>
  <mergeCells count="10">
    <mergeCell ref="A9:C9"/>
    <mergeCell ref="D9:G9"/>
    <mergeCell ref="A11:G11"/>
    <mergeCell ref="D2:G2"/>
    <mergeCell ref="D3:G3"/>
    <mergeCell ref="D4:G4"/>
    <mergeCell ref="A7:C7"/>
    <mergeCell ref="D7:G7"/>
    <mergeCell ref="A8:C8"/>
    <mergeCell ref="D8:G8"/>
  </mergeCells>
  <pageMargins left="0.7" right="0.7" top="0.75" bottom="0.75" header="0.3" footer="0.3"/>
  <pageSetup scale="7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axCatchAll xmlns="97fdb155-643e-4c8b-92d6-485561f0a328" xsi:nil="true"/>
    <lcf76f155ced4ddcb4097134ff3c332f xmlns="ac7f0631-2c7d-4b0b-9e38-69645547e5f7">
      <Terms xmlns="http://schemas.microsoft.com/office/infopath/2007/PartnerControls"/>
    </lcf76f155ced4ddcb4097134ff3c332f>
    <ExpirationDate xmlns="ac7f0631-2c7d-4b0b-9e38-69645547e5f7" xsi:nil="true"/>
    <_Flow_SignoffStatus xmlns="ac7f0631-2c7d-4b0b-9e38-69645547e5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FB36B446B2624CB800684669B4865B" ma:contentTypeVersion="17" ma:contentTypeDescription="Create a new document." ma:contentTypeScope="" ma:versionID="53fb9bd781bea8ab01f8a5a15a8f5693">
  <xsd:schema xmlns:xsd="http://www.w3.org/2001/XMLSchema" xmlns:xs="http://www.w3.org/2001/XMLSchema" xmlns:p="http://schemas.microsoft.com/office/2006/metadata/properties" xmlns:ns2="ac7f0631-2c7d-4b0b-9e38-69645547e5f7" xmlns:ns3="97fdb155-643e-4c8b-92d6-485561f0a328" targetNamespace="http://schemas.microsoft.com/office/2006/metadata/properties" ma:root="true" ma:fieldsID="011e604fb27b57ca57b83170364d9878" ns2:_="" ns3:_="">
    <xsd:import namespace="ac7f0631-2c7d-4b0b-9e38-69645547e5f7"/>
    <xsd:import namespace="97fdb155-643e-4c8b-92d6-485561f0a3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element ref="ns2:ExpirationDat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7f0631-2c7d-4b0b-9e38-69645547e5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4856c53-0c89-4779-aaff-499566ce565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ExpirationDate" ma:index="23" nillable="true" ma:displayName="Expiration Date" ma:default="2/1/2024" ma:description="Documnet Expiration date" ma:format="DateOnly" ma:internalName="ExpirationDate">
      <xsd:simpleType>
        <xsd:restriction base="dms:DateTime"/>
      </xsd:simpleType>
    </xsd:element>
    <xsd:element name="_Flow_SignoffStatus" ma:index="2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fdb155-643e-4c8b-92d6-485561f0a3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d8d955a1-0b3b-4f5d-a112-a2bdb76556b0}" ma:internalName="TaxCatchAll" ma:showField="CatchAllData" ma:web="97fdb155-643e-4c8b-92d6-485561f0a3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1770E3-75BC-4F05-9E95-D363F6CD9053}"/>
</file>

<file path=customXml/itemProps2.xml><?xml version="1.0" encoding="utf-8"?>
<ds:datastoreItem xmlns:ds="http://schemas.openxmlformats.org/officeDocument/2006/customXml" ds:itemID="{8EADC392-7B5B-45AE-B6B1-5C19F297143A}"/>
</file>

<file path=customXml/itemProps3.xml><?xml version="1.0" encoding="utf-8"?>
<ds:datastoreItem xmlns:ds="http://schemas.openxmlformats.org/officeDocument/2006/customXml" ds:itemID="{62255D40-DB35-410E-96AC-B83BFDFF1D9A}"/>
</file>

<file path=docProps/app.xml><?xml version="1.0" encoding="utf-8"?>
<Properties xmlns="http://schemas.openxmlformats.org/officeDocument/2006/extended-properties" xmlns:vt="http://schemas.openxmlformats.org/officeDocument/2006/docPropsVTypes">
  <Application>Microsoft Excel Online</Application>
  <Manager/>
  <Company>Sarasota Family YMCA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Gilbert</dc:creator>
  <cp:keywords/>
  <dc:description/>
  <cp:lastModifiedBy>Angela Dong</cp:lastModifiedBy>
  <cp:revision/>
  <dcterms:created xsi:type="dcterms:W3CDTF">2003-12-08T16:12:07Z</dcterms:created>
  <dcterms:modified xsi:type="dcterms:W3CDTF">2025-11-26T15:58:26Z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0x0101009DFB36B446B2624CB800684669B4865B</vt:lpwstr>
  </property>
  <property fmtid="{D5CDD505-2E9C-101B-9397-08002B2CF9AE}" pid="3" name="Contract Status">
    <vt:lpwstr>Wordsmithing</vt:lpwstr>
  </property>
  <property fmtid="{D5CDD505-2E9C-101B-9397-08002B2CF9AE}" pid="4" name="MediaServiceImageTags">
    <vt:lpwstr/>
  </property>
</Properties>
</file>